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20730" windowHeight="11760" tabRatio="958" activeTab="9"/>
  </bookViews>
  <sheets>
    <sheet name="Приложение 1" sheetId="32" r:id="rId1"/>
    <sheet name="Приложение 2" sheetId="26" r:id="rId2"/>
    <sheet name="Приложение 3" sheetId="1" r:id="rId3"/>
    <sheet name="Приложение 4" sheetId="3" r:id="rId4"/>
    <sheet name="Приложение 5" sheetId="24" r:id="rId5"/>
    <sheet name="Приложение 6" sheetId="27" r:id="rId6"/>
    <sheet name="Приложение 7" sheetId="28" r:id="rId7"/>
    <sheet name="Приложение 8" sheetId="29" r:id="rId8"/>
    <sheet name="Приложение 9" sheetId="30" r:id="rId9"/>
    <sheet name="Приложение 10" sheetId="31" r:id="rId10"/>
  </sheets>
  <definedNames>
    <definedName name="_xlnm._FilterDatabase" localSheetId="0" hidden="1">'Приложение 1'!$A$10:$M$65</definedName>
    <definedName name="_xlnm._FilterDatabase" localSheetId="2" hidden="1">'Приложение 3'!$A$8:$H$157</definedName>
    <definedName name="_xlnm._FilterDatabase" localSheetId="3" hidden="1">'Приложение 4'!$A$8:$I$124</definedName>
    <definedName name="_xlnm._FilterDatabase" localSheetId="4" hidden="1">'Приложение 5'!$A$8:$IL$155</definedName>
    <definedName name="bbi1iepey541b3erm5gspvzrtk" localSheetId="0">#REF!</definedName>
    <definedName name="bbi1iepey541b3erm5gspvzrtk" localSheetId="1">#REF!</definedName>
    <definedName name="bbi1iepey541b3erm5gspvzrtk">#REF!</definedName>
    <definedName name="eaho2ejrtdbq5dbiou1fruoidk" localSheetId="0">#REF!</definedName>
    <definedName name="eaho2ejrtdbq5dbiou1fruoidk" localSheetId="1">#REF!</definedName>
    <definedName name="eaho2ejrtdbq5dbiou1fruoidk">#REF!</definedName>
    <definedName name="frupzostrx2engzlq5coj1izgc" localSheetId="0">#REF!</definedName>
    <definedName name="frupzostrx2engzlq5coj1izgc" localSheetId="1">#REF!</definedName>
    <definedName name="frupzostrx2engzlq5coj1izgc">#REF!</definedName>
    <definedName name="hxw0shfsad1bl0w3rcqndiwdqc" localSheetId="0">#REF!</definedName>
    <definedName name="hxw0shfsad1bl0w3rcqndiwdqc" localSheetId="1">#REF!</definedName>
    <definedName name="hxw0shfsad1bl0w3rcqndiwdqc">#REF!</definedName>
    <definedName name="idhebtridp4g55tiidmllpbcck" localSheetId="0">#REF!</definedName>
    <definedName name="idhebtridp4g55tiidmllpbcck" localSheetId="1">#REF!</definedName>
    <definedName name="idhebtridp4g55tiidmllpbcck">#REF!</definedName>
    <definedName name="ilgrxtqehl5ojfb14epb1v0vpk" localSheetId="0">#REF!</definedName>
    <definedName name="ilgrxtqehl5ojfb14epb1v0vpk" localSheetId="1">#REF!</definedName>
    <definedName name="ilgrxtqehl5ojfb14epb1v0vpk">#REF!</definedName>
    <definedName name="iukfigxpatbnff5s3qskal4gtw" localSheetId="0">#REF!</definedName>
    <definedName name="iukfigxpatbnff5s3qskal4gtw" localSheetId="1">#REF!</definedName>
    <definedName name="iukfigxpatbnff5s3qskal4gtw">#REF!</definedName>
    <definedName name="jbdrlm0jnl44bjyvb5parwosvs" localSheetId="0">#REF!</definedName>
    <definedName name="jbdrlm0jnl44bjyvb5parwosvs" localSheetId="1">#REF!</definedName>
    <definedName name="jbdrlm0jnl44bjyvb5parwosvs">#REF!</definedName>
    <definedName name="jmacmxvbgdblzh0tvh4m0gadvc" localSheetId="0">#REF!</definedName>
    <definedName name="jmacmxvbgdblzh0tvh4m0gadvc" localSheetId="1">#REF!</definedName>
    <definedName name="jmacmxvbgdblzh0tvh4m0gadvc">#REF!</definedName>
    <definedName name="lens0r1dzt0ivfvdjvc15ibd1c" localSheetId="0">#REF!</definedName>
    <definedName name="lens0r1dzt0ivfvdjvc15ibd1c" localSheetId="1">#REF!</definedName>
    <definedName name="lens0r1dzt0ivfvdjvc15ibd1c">#REF!</definedName>
    <definedName name="lzvlrjqro14zjenw2ueuj40zww" localSheetId="0">#REF!</definedName>
    <definedName name="lzvlrjqro14zjenw2ueuj40zww" localSheetId="1">#REF!</definedName>
    <definedName name="lzvlrjqro14zjenw2ueuj40zww">#REF!</definedName>
    <definedName name="miceqmminp2t5fkvq3dcp5azms" localSheetId="0">#REF!</definedName>
    <definedName name="miceqmminp2t5fkvq3dcp5azms" localSheetId="1">#REF!</definedName>
    <definedName name="miceqmminp2t5fkvq3dcp5azms">#REF!</definedName>
    <definedName name="muebv3fbrh0nbhfkcvkdiuichg" localSheetId="0">#REF!</definedName>
    <definedName name="muebv3fbrh0nbhfkcvkdiuichg" localSheetId="1">#REF!</definedName>
    <definedName name="muebv3fbrh0nbhfkcvkdiuichg">#REF!</definedName>
    <definedName name="oishsvraxpbc3jz3kk3m5zcwm0" localSheetId="0">#REF!</definedName>
    <definedName name="oishsvraxpbc3jz3kk3m5zcwm0" localSheetId="1">#REF!</definedName>
    <definedName name="oishsvraxpbc3jz3kk3m5zcwm0">#REF!</definedName>
    <definedName name="pf4ktio2ct2wb5lic4d0ij22zg" localSheetId="0">#REF!</definedName>
    <definedName name="pf4ktio2ct2wb5lic4d0ij22zg" localSheetId="1">#REF!</definedName>
    <definedName name="pf4ktio2ct2wb5lic4d0ij22zg">#REF!</definedName>
    <definedName name="qhgcjeqs4xbh5af0b0knrgslds" localSheetId="0">#REF!</definedName>
    <definedName name="qhgcjeqs4xbh5af0b0knrgslds" localSheetId="1">#REF!</definedName>
    <definedName name="qhgcjeqs4xbh5af0b0knrgslds">#REF!</definedName>
    <definedName name="qm1r2zbyvxaabczgs5nd53xmq4" localSheetId="0">#REF!</definedName>
    <definedName name="qm1r2zbyvxaabczgs5nd53xmq4" localSheetId="1">#REF!</definedName>
    <definedName name="qm1r2zbyvxaabczgs5nd53xmq4">#REF!</definedName>
    <definedName name="qunp1nijp1aaxbgswizf0lz200" localSheetId="0">#REF!</definedName>
    <definedName name="qunp1nijp1aaxbgswizf0lz200" localSheetId="1">#REF!</definedName>
    <definedName name="qunp1nijp1aaxbgswizf0lz200">#REF!</definedName>
    <definedName name="rcn525ywmx4pde1kn3aevp0dfk" localSheetId="0">#REF!</definedName>
    <definedName name="rcn525ywmx4pde1kn3aevp0dfk" localSheetId="1">#REF!</definedName>
    <definedName name="rcn525ywmx4pde1kn3aevp0dfk">#REF!</definedName>
    <definedName name="swpjxblu3dbu33cqzchc5hkk0w" localSheetId="0">#REF!</definedName>
    <definedName name="swpjxblu3dbu33cqzchc5hkk0w" localSheetId="1">#REF!</definedName>
    <definedName name="swpjxblu3dbu33cqzchc5hkk0w">#REF!</definedName>
    <definedName name="syjdhdk35p4nh3cjfxnviauzls" localSheetId="0">#REF!</definedName>
    <definedName name="syjdhdk35p4nh3cjfxnviauzls" localSheetId="1">#REF!</definedName>
    <definedName name="syjdhdk35p4nh3cjfxnviauzls">#REF!</definedName>
    <definedName name="t1iocfpqd13el1y2ekxnfpwstw" localSheetId="0">#REF!</definedName>
    <definedName name="t1iocfpqd13el1y2ekxnfpwstw" localSheetId="1">#REF!</definedName>
    <definedName name="t1iocfpqd13el1y2ekxnfpwstw">#REF!</definedName>
    <definedName name="tqwxsrwtrd3p34nrtmvfunozag" localSheetId="0">#REF!</definedName>
    <definedName name="tqwxsrwtrd3p34nrtmvfunozag" localSheetId="1">#REF!</definedName>
    <definedName name="tqwxsrwtrd3p34nrtmvfunozag">#REF!</definedName>
    <definedName name="u1m5vran2x1y11qx5xfu2j4tz4" localSheetId="0">#REF!</definedName>
    <definedName name="u1m5vran2x1y11qx5xfu2j4tz4" localSheetId="1">#REF!</definedName>
    <definedName name="u1m5vran2x1y11qx5xfu2j4tz4">#REF!</definedName>
    <definedName name="ua41amkhph5c1h53xxk2wbxxpk" localSheetId="0">#REF!</definedName>
    <definedName name="ua41amkhph5c1h53xxk2wbxxpk" localSheetId="1">#REF!</definedName>
    <definedName name="ua41amkhph5c1h53xxk2wbxxpk">#REF!</definedName>
    <definedName name="vm2ikyzfyl3c3f2vbofwexhk2c" localSheetId="0">#REF!</definedName>
    <definedName name="vm2ikyzfyl3c3f2vbofwexhk2c" localSheetId="1">#REF!</definedName>
    <definedName name="vm2ikyzfyl3c3f2vbofwexhk2c">#REF!</definedName>
    <definedName name="w1nehiloq13fdfxu13klcaopgw" localSheetId="0">#REF!</definedName>
    <definedName name="w1nehiloq13fdfxu13klcaopgw" localSheetId="1">#REF!</definedName>
    <definedName name="w1nehiloq13fdfxu13klcaopgw">#REF!</definedName>
    <definedName name="whvhn4kg25bcn2skpkb3bqydz4" localSheetId="0">#REF!</definedName>
    <definedName name="whvhn4kg25bcn2skpkb3bqydz4" localSheetId="1">#REF!</definedName>
    <definedName name="whvhn4kg25bcn2skpkb3bqydz4">#REF!</definedName>
    <definedName name="wqazcjs4o12a5adpyzuqhb5cko" localSheetId="0">#REF!</definedName>
    <definedName name="wqazcjs4o12a5adpyzuqhb5cko" localSheetId="1">#REF!</definedName>
    <definedName name="wqazcjs4o12a5adpyzuqhb5cko">#REF!</definedName>
    <definedName name="x50bwhcspt2rtgjg0vg0hfk2ns" localSheetId="0">#REF!</definedName>
    <definedName name="x50bwhcspt2rtgjg0vg0hfk2ns" localSheetId="1">#REF!</definedName>
    <definedName name="x50bwhcspt2rtgjg0vg0hfk2ns">#REF!</definedName>
    <definedName name="xfiudkw3z5aq3govpiyzsxyki0" localSheetId="0">#REF!</definedName>
    <definedName name="xfiudkw3z5aq3govpiyzsxyki0" localSheetId="1">#REF!</definedName>
    <definedName name="xfiudkw3z5aq3govpiyzsxyki0">#REF!</definedName>
    <definedName name="_xlnm.Print_Titles" localSheetId="0">'Приложение 1'!$8:$10</definedName>
    <definedName name="_xlnm.Print_Titles" localSheetId="2">'Приложение 3'!$7:$8</definedName>
    <definedName name="_xlnm.Print_Titles" localSheetId="3">'Приложение 4'!$7:$8</definedName>
    <definedName name="_xlnm.Print_Titles" localSheetId="4">'Приложение 5'!$7:$8</definedName>
    <definedName name="_xlnm.Print_Area" localSheetId="0">'Приложение 1'!$A$1:$M$65</definedName>
    <definedName name="_xlnm.Print_Area" localSheetId="9">'Приложение 10'!$A$1:$I$11</definedName>
    <definedName name="_xlnm.Print_Area" localSheetId="1">'Приложение 2'!$A$2:$B$13</definedName>
    <definedName name="_xlnm.Print_Area" localSheetId="2">'Приложение 3'!$A$1:$H$157</definedName>
    <definedName name="_xlnm.Print_Area" localSheetId="4">'Приложение 5'!$A$1:$I$162</definedName>
    <definedName name="_xlnm.Print_Area" localSheetId="5">'Приложение 6'!$A$1:$I$17</definedName>
    <definedName name="_xlnm.Print_Area" localSheetId="6">'Приложение 7'!$A$1:$D$10</definedName>
    <definedName name="_xlnm.Print_Area" localSheetId="7">'Приложение 8'!$A$1:$E$20</definedName>
    <definedName name="_xlnm.Print_Area" localSheetId="8">'Приложение 9'!$A$1:$K$11</definedName>
  </definedNames>
  <calcPr calcId="125725" refMode="R1C1"/>
</workbook>
</file>

<file path=xl/calcChain.xml><?xml version="1.0" encoding="utf-8"?>
<calcChain xmlns="http://schemas.openxmlformats.org/spreadsheetml/2006/main">
  <c r="H96" i="24"/>
  <c r="H95" s="1"/>
  <c r="H94" s="1"/>
  <c r="I96"/>
  <c r="I95" s="1"/>
  <c r="I94" s="1"/>
  <c r="H99"/>
  <c r="H98" s="1"/>
  <c r="H97" s="1"/>
  <c r="I99"/>
  <c r="I98" s="1"/>
  <c r="I97" s="1"/>
  <c r="G99"/>
  <c r="G96"/>
  <c r="H32" i="3"/>
  <c r="G32"/>
  <c r="G31" s="1"/>
  <c r="G30" s="1"/>
  <c r="H31"/>
  <c r="H30"/>
  <c r="H29"/>
  <c r="G29"/>
  <c r="H28"/>
  <c r="H27" s="1"/>
  <c r="G28"/>
  <c r="G27" s="1"/>
  <c r="F32"/>
  <c r="F31"/>
  <c r="F30" s="1"/>
  <c r="F29"/>
  <c r="F28"/>
  <c r="F27" s="1"/>
  <c r="F70" i="1"/>
  <c r="H90"/>
  <c r="G90"/>
  <c r="F90"/>
  <c r="H98"/>
  <c r="G98"/>
  <c r="G97" s="1"/>
  <c r="F98"/>
  <c r="H97"/>
  <c r="F97"/>
  <c r="H95"/>
  <c r="H94" s="1"/>
  <c r="G95"/>
  <c r="G94" s="1"/>
  <c r="F95"/>
  <c r="F94" s="1"/>
  <c r="K62" i="32" l="1"/>
  <c r="M53"/>
  <c r="L53"/>
  <c r="K53"/>
  <c r="M46"/>
  <c r="L46"/>
  <c r="K46"/>
  <c r="M63" l="1"/>
  <c r="L63"/>
  <c r="K63"/>
  <c r="K61"/>
  <c r="M61"/>
  <c r="L61"/>
  <c r="M59"/>
  <c r="L59"/>
  <c r="K59"/>
  <c r="M57"/>
  <c r="L57"/>
  <c r="K57"/>
  <c r="M51"/>
  <c r="M50" s="1"/>
  <c r="L51"/>
  <c r="L50" s="1"/>
  <c r="K51"/>
  <c r="K50" s="1"/>
  <c r="M44"/>
  <c r="L44"/>
  <c r="K44"/>
  <c r="M42"/>
  <c r="L42"/>
  <c r="K42"/>
  <c r="M39"/>
  <c r="L39"/>
  <c r="K39"/>
  <c r="M37"/>
  <c r="L37"/>
  <c r="K37"/>
  <c r="M35"/>
  <c r="L35"/>
  <c r="K35"/>
  <c r="M32"/>
  <c r="M31" s="1"/>
  <c r="L32"/>
  <c r="K32"/>
  <c r="K31" s="1"/>
  <c r="L31"/>
  <c r="M29"/>
  <c r="L29"/>
  <c r="K29"/>
  <c r="M27"/>
  <c r="L27"/>
  <c r="K27"/>
  <c r="M24"/>
  <c r="L24"/>
  <c r="K24"/>
  <c r="M21"/>
  <c r="M20" s="1"/>
  <c r="L21"/>
  <c r="L20" s="1"/>
  <c r="K21"/>
  <c r="K20" s="1"/>
  <c r="M15"/>
  <c r="L15"/>
  <c r="K15"/>
  <c r="M13"/>
  <c r="L13"/>
  <c r="K13"/>
  <c r="L34" l="1"/>
  <c r="L41"/>
  <c r="K26"/>
  <c r="K23" s="1"/>
  <c r="K12" s="1"/>
  <c r="M26"/>
  <c r="M23" s="1"/>
  <c r="M12" s="1"/>
  <c r="K56"/>
  <c r="K49" s="1"/>
  <c r="K48" s="1"/>
  <c r="M56"/>
  <c r="M49" s="1"/>
  <c r="M48" s="1"/>
  <c r="L56"/>
  <c r="L49" s="1"/>
  <c r="L48" s="1"/>
  <c r="L26"/>
  <c r="L23" s="1"/>
  <c r="L12" s="1"/>
  <c r="K34"/>
  <c r="M34"/>
  <c r="K41"/>
  <c r="M41"/>
  <c r="L11" l="1"/>
  <c r="K11"/>
  <c r="K65" s="1"/>
  <c r="C15" i="29" s="1"/>
  <c r="M11" i="32"/>
  <c r="L65"/>
  <c r="D15" i="29" s="1"/>
  <c r="M65" i="32"/>
  <c r="E15" i="29" s="1"/>
  <c r="D9" i="28"/>
  <c r="C9"/>
  <c r="B9"/>
  <c r="I16" i="27"/>
  <c r="H16"/>
  <c r="G16"/>
  <c r="I138" i="24"/>
  <c r="I137" s="1"/>
  <c r="I136" s="1"/>
  <c r="I135" s="1"/>
  <c r="I134" s="1"/>
  <c r="I133" s="1"/>
  <c r="H138"/>
  <c r="H137" s="1"/>
  <c r="H136" s="1"/>
  <c r="H135" s="1"/>
  <c r="H134" s="1"/>
  <c r="H133" s="1"/>
  <c r="H98" i="3" l="1"/>
  <c r="H97" s="1"/>
  <c r="H96" s="1"/>
  <c r="G98"/>
  <c r="G97" s="1"/>
  <c r="G96" s="1"/>
  <c r="H137" i="1" l="1"/>
  <c r="G137"/>
  <c r="G136" s="1"/>
  <c r="G135" s="1"/>
  <c r="G134" s="1"/>
  <c r="G133" s="1"/>
  <c r="F137"/>
  <c r="I15" i="27"/>
  <c r="I14" s="1"/>
  <c r="I13" s="1"/>
  <c r="I12" s="1"/>
  <c r="I11" s="1"/>
  <c r="I17" s="1"/>
  <c r="G15"/>
  <c r="G14" s="1"/>
  <c r="G13" s="1"/>
  <c r="G12" s="1"/>
  <c r="G11" s="1"/>
  <c r="G17" s="1"/>
  <c r="K9" i="30"/>
  <c r="I9"/>
  <c r="H9"/>
  <c r="F9"/>
  <c r="E9"/>
  <c r="C9"/>
  <c r="E14" i="29"/>
  <c r="E13" s="1"/>
  <c r="E12" s="1"/>
  <c r="D14"/>
  <c r="D13" s="1"/>
  <c r="D12" s="1"/>
  <c r="C14"/>
  <c r="C13" s="1"/>
  <c r="C12" s="1"/>
  <c r="D10" i="28"/>
  <c r="C10"/>
  <c r="B10"/>
  <c r="B16" i="27"/>
  <c r="H15"/>
  <c r="B15"/>
  <c r="H14"/>
  <c r="H13" s="1"/>
  <c r="H12" s="1"/>
  <c r="H11" s="1"/>
  <c r="H17" s="1"/>
  <c r="B14"/>
  <c r="B13"/>
  <c r="B12"/>
  <c r="I126" i="24"/>
  <c r="H126"/>
  <c r="H136" i="1"/>
  <c r="H135"/>
  <c r="H134" s="1"/>
  <c r="H133" s="1"/>
  <c r="F21" l="1"/>
  <c r="G126" i="24"/>
  <c r="F57" i="3"/>
  <c r="I149" i="24"/>
  <c r="H149"/>
  <c r="I132"/>
  <c r="I131" s="1"/>
  <c r="I130" s="1"/>
  <c r="H132"/>
  <c r="H131" s="1"/>
  <c r="H130" s="1"/>
  <c r="I129"/>
  <c r="I128" s="1"/>
  <c r="I127" s="1"/>
  <c r="H129"/>
  <c r="H128" s="1"/>
  <c r="H127" s="1"/>
  <c r="I125"/>
  <c r="H125"/>
  <c r="I124"/>
  <c r="H124"/>
  <c r="I54"/>
  <c r="H54"/>
  <c r="I51"/>
  <c r="H51"/>
  <c r="I31"/>
  <c r="H31"/>
  <c r="H117" i="3"/>
  <c r="G117"/>
  <c r="H92"/>
  <c r="G92"/>
  <c r="H63"/>
  <c r="H62" s="1"/>
  <c r="H61" s="1"/>
  <c r="G63"/>
  <c r="G62" s="1"/>
  <c r="G61" s="1"/>
  <c r="H60"/>
  <c r="H59" s="1"/>
  <c r="H58" s="1"/>
  <c r="G60"/>
  <c r="G59" s="1"/>
  <c r="G58" s="1"/>
  <c r="H55"/>
  <c r="G55"/>
  <c r="H131" i="1"/>
  <c r="G131"/>
  <c r="H130"/>
  <c r="G130"/>
  <c r="H128"/>
  <c r="G128"/>
  <c r="H127"/>
  <c r="G127"/>
  <c r="G129" i="24" l="1"/>
  <c r="G128" s="1"/>
  <c r="G127" s="1"/>
  <c r="G132"/>
  <c r="G131" s="1"/>
  <c r="G130" s="1"/>
  <c r="F60" i="3"/>
  <c r="F59" s="1"/>
  <c r="F58" s="1"/>
  <c r="F63"/>
  <c r="F62" s="1"/>
  <c r="F61" s="1"/>
  <c r="F128" i="1"/>
  <c r="F127" s="1"/>
  <c r="F131"/>
  <c r="F130" s="1"/>
  <c r="G144" i="24"/>
  <c r="G119"/>
  <c r="G54"/>
  <c r="G95"/>
  <c r="G94" s="1"/>
  <c r="G98"/>
  <c r="G97" s="1"/>
  <c r="G51"/>
  <c r="F89" i="3"/>
  <c r="G23" i="24"/>
  <c r="F48" i="3"/>
  <c r="G117" i="24"/>
  <c r="F92" i="3"/>
  <c r="I23" i="24"/>
  <c r="H23"/>
  <c r="I25"/>
  <c r="H25"/>
  <c r="H81" i="3"/>
  <c r="G81"/>
  <c r="H83"/>
  <c r="G83"/>
  <c r="I119" i="24"/>
  <c r="H119"/>
  <c r="I121"/>
  <c r="H121"/>
  <c r="G124"/>
  <c r="H50" i="3"/>
  <c r="G50"/>
  <c r="H52"/>
  <c r="H51" s="1"/>
  <c r="G52"/>
  <c r="I144" i="24"/>
  <c r="H144"/>
  <c r="I146"/>
  <c r="H146"/>
  <c r="H69" i="3"/>
  <c r="G69"/>
  <c r="H71"/>
  <c r="G71"/>
  <c r="H18" i="1" l="1"/>
  <c r="H78" i="3"/>
  <c r="G31" i="24"/>
  <c r="F117" i="3"/>
  <c r="I70" i="24"/>
  <c r="H70"/>
  <c r="H106" i="3"/>
  <c r="G106"/>
  <c r="I46" i="24"/>
  <c r="H46"/>
  <c r="I87"/>
  <c r="H87"/>
  <c r="H120" i="3"/>
  <c r="H119" s="1"/>
  <c r="H118" s="1"/>
  <c r="G120"/>
  <c r="G119" s="1"/>
  <c r="G118" s="1"/>
  <c r="G149" i="24"/>
  <c r="F74" i="3"/>
  <c r="I142" i="24"/>
  <c r="H142"/>
  <c r="H67" i="3"/>
  <c r="G67"/>
  <c r="I117" i="24"/>
  <c r="H117"/>
  <c r="H48" i="3"/>
  <c r="G48"/>
  <c r="I111" i="24"/>
  <c r="H111"/>
  <c r="I107"/>
  <c r="H107"/>
  <c r="H44" i="3"/>
  <c r="G44"/>
  <c r="H40"/>
  <c r="G40"/>
  <c r="I93" i="24"/>
  <c r="H93"/>
  <c r="G93"/>
  <c r="I81"/>
  <c r="H81"/>
  <c r="G81"/>
  <c r="I77"/>
  <c r="H77"/>
  <c r="G77"/>
  <c r="H26" i="3"/>
  <c r="G26"/>
  <c r="F26"/>
  <c r="H21"/>
  <c r="G21"/>
  <c r="F21"/>
  <c r="H17"/>
  <c r="G17"/>
  <c r="F17"/>
  <c r="H12"/>
  <c r="G12"/>
  <c r="G146" i="24" l="1"/>
  <c r="F71" i="3"/>
  <c r="F69"/>
  <c r="G142" i="24"/>
  <c r="F67" i="3"/>
  <c r="F66" s="1"/>
  <c r="F55"/>
  <c r="F53" s="1"/>
  <c r="G121" i="24"/>
  <c r="F52" i="3"/>
  <c r="F50"/>
  <c r="G111" i="24"/>
  <c r="F44" i="3"/>
  <c r="G107" i="24"/>
  <c r="F40" i="3"/>
  <c r="G138" i="24"/>
  <c r="G137" s="1"/>
  <c r="F98" i="3"/>
  <c r="F97" s="1"/>
  <c r="F120"/>
  <c r="F119" s="1"/>
  <c r="F118" s="1"/>
  <c r="G87" i="24"/>
  <c r="G70"/>
  <c r="F12" i="3"/>
  <c r="I64" i="24"/>
  <c r="H64"/>
  <c r="G64"/>
  <c r="H111" i="3"/>
  <c r="G111"/>
  <c r="F111"/>
  <c r="I62" i="24"/>
  <c r="H62"/>
  <c r="G62"/>
  <c r="H109" i="3"/>
  <c r="G109"/>
  <c r="F109"/>
  <c r="I57" i="24"/>
  <c r="H57"/>
  <c r="G57"/>
  <c r="F95" i="3"/>
  <c r="G41" i="24"/>
  <c r="F103" i="3"/>
  <c r="I36" i="24"/>
  <c r="H36"/>
  <c r="G36"/>
  <c r="H86" i="3"/>
  <c r="G86"/>
  <c r="F86"/>
  <c r="I28" i="24"/>
  <c r="H28"/>
  <c r="G28"/>
  <c r="H114" i="3"/>
  <c r="G114"/>
  <c r="F114"/>
  <c r="G25" i="24"/>
  <c r="F83" i="3"/>
  <c r="F81"/>
  <c r="I20" i="24"/>
  <c r="H20"/>
  <c r="G20"/>
  <c r="G78" i="3"/>
  <c r="F78"/>
  <c r="H100" l="1"/>
  <c r="G100"/>
  <c r="I15" i="24"/>
  <c r="H15"/>
  <c r="G15"/>
  <c r="F100" i="3"/>
  <c r="G46" i="24"/>
  <c r="F106" i="3"/>
  <c r="I154" i="24"/>
  <c r="H154"/>
  <c r="G154"/>
  <c r="H123" i="3"/>
  <c r="G123"/>
  <c r="F123"/>
  <c r="I148" i="24" l="1"/>
  <c r="I147" s="1"/>
  <c r="H148"/>
  <c r="H147" s="1"/>
  <c r="G148"/>
  <c r="G147" s="1"/>
  <c r="I145"/>
  <c r="H145"/>
  <c r="G145"/>
  <c r="I143"/>
  <c r="H143"/>
  <c r="G143"/>
  <c r="I141"/>
  <c r="H141"/>
  <c r="G141"/>
  <c r="H116" i="3"/>
  <c r="H115" s="1"/>
  <c r="G116"/>
  <c r="G115" s="1"/>
  <c r="F116"/>
  <c r="F115" s="1"/>
  <c r="H70"/>
  <c r="G70"/>
  <c r="F70"/>
  <c r="H68"/>
  <c r="G68"/>
  <c r="F68"/>
  <c r="H73"/>
  <c r="H72" s="1"/>
  <c r="G73"/>
  <c r="G72" s="1"/>
  <c r="F73"/>
  <c r="F72" s="1"/>
  <c r="F142" i="1"/>
  <c r="G142"/>
  <c r="H142"/>
  <c r="H149"/>
  <c r="H148" s="1"/>
  <c r="G149"/>
  <c r="G148" s="1"/>
  <c r="F149"/>
  <c r="F148" s="1"/>
  <c r="H146"/>
  <c r="G146"/>
  <c r="F146"/>
  <c r="H144"/>
  <c r="G144"/>
  <c r="F144"/>
  <c r="G140" i="24" l="1"/>
  <c r="G139" s="1"/>
  <c r="F65" i="3"/>
  <c r="G141" i="1"/>
  <c r="G140" s="1"/>
  <c r="G139" s="1"/>
  <c r="H141"/>
  <c r="H140" s="1"/>
  <c r="H139" s="1"/>
  <c r="I140" i="24"/>
  <c r="I139" s="1"/>
  <c r="H65" i="3"/>
  <c r="H140" i="24"/>
  <c r="H139" s="1"/>
  <c r="G65" i="3"/>
  <c r="F141" i="1"/>
  <c r="F140" s="1"/>
  <c r="F139" s="1"/>
  <c r="I153" i="24"/>
  <c r="I152" s="1"/>
  <c r="I151" s="1"/>
  <c r="I150" s="1"/>
  <c r="H153"/>
  <c r="H152" s="1"/>
  <c r="H151" s="1"/>
  <c r="H150" s="1"/>
  <c r="G153"/>
  <c r="G152" s="1"/>
  <c r="G151" s="1"/>
  <c r="G150" s="1"/>
  <c r="G136"/>
  <c r="G135" s="1"/>
  <c r="G134" s="1"/>
  <c r="G133" s="1"/>
  <c r="G125"/>
  <c r="G123"/>
  <c r="G120"/>
  <c r="G118"/>
  <c r="G116"/>
  <c r="G110"/>
  <c r="G109" s="1"/>
  <c r="G108" s="1"/>
  <c r="G106"/>
  <c r="G105" s="1"/>
  <c r="G104" s="1"/>
  <c r="G102"/>
  <c r="G101" s="1"/>
  <c r="G100" s="1"/>
  <c r="G92"/>
  <c r="G91" s="1"/>
  <c r="G90" s="1"/>
  <c r="G86"/>
  <c r="G85" s="1"/>
  <c r="G84" s="1"/>
  <c r="G80"/>
  <c r="G79" s="1"/>
  <c r="G78" s="1"/>
  <c r="G76"/>
  <c r="G75" s="1"/>
  <c r="G74" s="1"/>
  <c r="G69"/>
  <c r="G68" s="1"/>
  <c r="G63"/>
  <c r="G61"/>
  <c r="G55"/>
  <c r="G53"/>
  <c r="G50"/>
  <c r="G49" s="1"/>
  <c r="G45"/>
  <c r="G44" s="1"/>
  <c r="G43" s="1"/>
  <c r="G42" s="1"/>
  <c r="G40"/>
  <c r="G39" s="1"/>
  <c r="G38" s="1"/>
  <c r="G37" s="1"/>
  <c r="G35"/>
  <c r="G34" s="1"/>
  <c r="G33" s="1"/>
  <c r="G32" s="1"/>
  <c r="G30"/>
  <c r="G29" s="1"/>
  <c r="G27"/>
  <c r="G26" s="1"/>
  <c r="G24"/>
  <c r="G22"/>
  <c r="G19"/>
  <c r="G18" s="1"/>
  <c r="G14"/>
  <c r="G13" s="1"/>
  <c r="G12" s="1"/>
  <c r="G11" s="1"/>
  <c r="H123"/>
  <c r="H120"/>
  <c r="H118"/>
  <c r="H116"/>
  <c r="H110"/>
  <c r="H109" s="1"/>
  <c r="H108" s="1"/>
  <c r="H106"/>
  <c r="H105" s="1"/>
  <c r="H104" s="1"/>
  <c r="H102"/>
  <c r="H101" s="1"/>
  <c r="H100" s="1"/>
  <c r="H92"/>
  <c r="H91" s="1"/>
  <c r="H90" s="1"/>
  <c r="H86"/>
  <c r="H85" s="1"/>
  <c r="H84" s="1"/>
  <c r="H83" s="1"/>
  <c r="H80"/>
  <c r="H79" s="1"/>
  <c r="H78" s="1"/>
  <c r="H76"/>
  <c r="H75" s="1"/>
  <c r="H74" s="1"/>
  <c r="H69"/>
  <c r="H68" s="1"/>
  <c r="H67" s="1"/>
  <c r="H66" s="1"/>
  <c r="H65" s="1"/>
  <c r="H63"/>
  <c r="H61"/>
  <c r="H55"/>
  <c r="H53"/>
  <c r="H50"/>
  <c r="H49" s="1"/>
  <c r="H45"/>
  <c r="H44" s="1"/>
  <c r="H43" s="1"/>
  <c r="H42" s="1"/>
  <c r="H40"/>
  <c r="H39" s="1"/>
  <c r="H38" s="1"/>
  <c r="H37" s="1"/>
  <c r="H35"/>
  <c r="H34" s="1"/>
  <c r="H33" s="1"/>
  <c r="H32" s="1"/>
  <c r="H30"/>
  <c r="H29" s="1"/>
  <c r="H27"/>
  <c r="H26" s="1"/>
  <c r="H24"/>
  <c r="H22"/>
  <c r="H19"/>
  <c r="H18" s="1"/>
  <c r="H14"/>
  <c r="H13" s="1"/>
  <c r="H12" s="1"/>
  <c r="H11" s="1"/>
  <c r="H102" i="3"/>
  <c r="H101" s="1"/>
  <c r="G102"/>
  <c r="G101" s="1"/>
  <c r="F102"/>
  <c r="F101" s="1"/>
  <c r="G67" i="24" l="1"/>
  <c r="G66" s="1"/>
  <c r="G65" s="1"/>
  <c r="H122"/>
  <c r="G60"/>
  <c r="G59" s="1"/>
  <c r="G58" s="1"/>
  <c r="H52"/>
  <c r="H48" s="1"/>
  <c r="H47" s="1"/>
  <c r="H60"/>
  <c r="H59" s="1"/>
  <c r="H58" s="1"/>
  <c r="H115"/>
  <c r="G73"/>
  <c r="G72" s="1"/>
  <c r="G71" s="1"/>
  <c r="G21"/>
  <c r="G17" s="1"/>
  <c r="G122"/>
  <c r="H21"/>
  <c r="G52"/>
  <c r="G48" s="1"/>
  <c r="G47" s="1"/>
  <c r="G115"/>
  <c r="G89"/>
  <c r="G88" s="1"/>
  <c r="G83"/>
  <c r="H73"/>
  <c r="H72" s="1"/>
  <c r="H71" s="1"/>
  <c r="H89"/>
  <c r="H88" s="1"/>
  <c r="H82" s="1"/>
  <c r="G114" l="1"/>
  <c r="G113" s="1"/>
  <c r="G112" s="1"/>
  <c r="H114"/>
  <c r="H113" s="1"/>
  <c r="H112" s="1"/>
  <c r="H17"/>
  <c r="H16" s="1"/>
  <c r="H10" s="1"/>
  <c r="G82"/>
  <c r="G16"/>
  <c r="G10" s="1"/>
  <c r="H9" l="1"/>
  <c r="H155" s="1"/>
  <c r="G9"/>
  <c r="H122" i="3"/>
  <c r="H121" s="1"/>
  <c r="G122"/>
  <c r="G121" s="1"/>
  <c r="F122"/>
  <c r="F121" s="1"/>
  <c r="F113"/>
  <c r="F112" s="1"/>
  <c r="F110"/>
  <c r="F108"/>
  <c r="F105"/>
  <c r="F104" s="1"/>
  <c r="F99"/>
  <c r="F96"/>
  <c r="F93"/>
  <c r="F91"/>
  <c r="F88"/>
  <c r="F87" s="1"/>
  <c r="F85"/>
  <c r="F84" s="1"/>
  <c r="F82"/>
  <c r="F80"/>
  <c r="F77"/>
  <c r="F76" s="1"/>
  <c r="F56"/>
  <c r="F54"/>
  <c r="F51"/>
  <c r="F49"/>
  <c r="F47"/>
  <c r="F43"/>
  <c r="F42" s="1"/>
  <c r="F41" s="1"/>
  <c r="F39"/>
  <c r="F38" s="1"/>
  <c r="F37" s="1"/>
  <c r="F35"/>
  <c r="F34" s="1"/>
  <c r="F33" s="1"/>
  <c r="F25"/>
  <c r="F24" s="1"/>
  <c r="F23" s="1"/>
  <c r="F20"/>
  <c r="F19" s="1"/>
  <c r="F18" s="1"/>
  <c r="F16"/>
  <c r="F15" s="1"/>
  <c r="F14" s="1"/>
  <c r="F11"/>
  <c r="G113"/>
  <c r="G112" s="1"/>
  <c r="G110"/>
  <c r="G108"/>
  <c r="G105"/>
  <c r="G104" s="1"/>
  <c r="G99"/>
  <c r="G91"/>
  <c r="G88"/>
  <c r="G87" s="1"/>
  <c r="G85"/>
  <c r="G84" s="1"/>
  <c r="G82"/>
  <c r="G80"/>
  <c r="G77"/>
  <c r="G76" s="1"/>
  <c r="G66"/>
  <c r="G64" s="1"/>
  <c r="G56"/>
  <c r="G54"/>
  <c r="G53"/>
  <c r="G51"/>
  <c r="G49"/>
  <c r="G47"/>
  <c r="G43"/>
  <c r="G42" s="1"/>
  <c r="G41" s="1"/>
  <c r="G39"/>
  <c r="G38" s="1"/>
  <c r="G37" s="1"/>
  <c r="G35"/>
  <c r="G34" s="1"/>
  <c r="G33" s="1"/>
  <c r="G25"/>
  <c r="G24" s="1"/>
  <c r="G23" s="1"/>
  <c r="G20"/>
  <c r="G19" s="1"/>
  <c r="G18" s="1"/>
  <c r="G16"/>
  <c r="G15" s="1"/>
  <c r="G14" s="1"/>
  <c r="G11"/>
  <c r="G13" l="1"/>
  <c r="F13"/>
  <c r="F79"/>
  <c r="F90"/>
  <c r="F64"/>
  <c r="G107"/>
  <c r="F46"/>
  <c r="F45" s="1"/>
  <c r="G46"/>
  <c r="G45" s="1"/>
  <c r="G79"/>
  <c r="F107"/>
  <c r="F22"/>
  <c r="G22"/>
  <c r="H20"/>
  <c r="H19" s="1"/>
  <c r="H18" s="1"/>
  <c r="H16"/>
  <c r="H15" s="1"/>
  <c r="H14" s="1"/>
  <c r="F155" i="1"/>
  <c r="F154" s="1"/>
  <c r="F153" s="1"/>
  <c r="F152" s="1"/>
  <c r="F151" s="1"/>
  <c r="F136"/>
  <c r="F135" s="1"/>
  <c r="F134" s="1"/>
  <c r="F133" s="1"/>
  <c r="F125"/>
  <c r="F123"/>
  <c r="F120"/>
  <c r="F118"/>
  <c r="F116"/>
  <c r="F110"/>
  <c r="F109" s="1"/>
  <c r="F108" s="1"/>
  <c r="F106"/>
  <c r="F105" s="1"/>
  <c r="F104" s="1"/>
  <c r="F102"/>
  <c r="F101" s="1"/>
  <c r="F100" s="1"/>
  <c r="F92"/>
  <c r="F91" s="1"/>
  <c r="F86"/>
  <c r="F85" s="1"/>
  <c r="F84" s="1"/>
  <c r="F80"/>
  <c r="F79" s="1"/>
  <c r="F78" s="1"/>
  <c r="F76"/>
  <c r="F75" s="1"/>
  <c r="F74" s="1"/>
  <c r="F69"/>
  <c r="F68" s="1"/>
  <c r="F10" i="3" s="1"/>
  <c r="F63" i="1"/>
  <c r="F61"/>
  <c r="F54"/>
  <c r="F52"/>
  <c r="F49"/>
  <c r="F48" s="1"/>
  <c r="F44"/>
  <c r="F43" s="1"/>
  <c r="F42" s="1"/>
  <c r="F41" s="1"/>
  <c r="F39"/>
  <c r="F38" s="1"/>
  <c r="F37" s="1"/>
  <c r="F36" s="1"/>
  <c r="F34"/>
  <c r="F33" s="1"/>
  <c r="F32" s="1"/>
  <c r="F31" s="1"/>
  <c r="F29"/>
  <c r="F28" s="1"/>
  <c r="F26"/>
  <c r="F25" s="1"/>
  <c r="F23"/>
  <c r="F18"/>
  <c r="F17" s="1"/>
  <c r="F13"/>
  <c r="F12" s="1"/>
  <c r="F11" s="1"/>
  <c r="F10" s="1"/>
  <c r="G155"/>
  <c r="G154" s="1"/>
  <c r="G153" s="1"/>
  <c r="G152" s="1"/>
  <c r="G151" s="1"/>
  <c r="G125"/>
  <c r="G123"/>
  <c r="G120"/>
  <c r="G118"/>
  <c r="G116"/>
  <c r="G110"/>
  <c r="G109" s="1"/>
  <c r="G108" s="1"/>
  <c r="G106"/>
  <c r="G105" s="1"/>
  <c r="G104" s="1"/>
  <c r="G102"/>
  <c r="G101" s="1"/>
  <c r="G100" s="1"/>
  <c r="G92"/>
  <c r="G91" s="1"/>
  <c r="G86"/>
  <c r="G85" s="1"/>
  <c r="G84" s="1"/>
  <c r="G83" s="1"/>
  <c r="G80"/>
  <c r="G79" s="1"/>
  <c r="G78" s="1"/>
  <c r="G76"/>
  <c r="G75" s="1"/>
  <c r="G74" s="1"/>
  <c r="G69"/>
  <c r="G68" s="1"/>
  <c r="G63"/>
  <c r="G61"/>
  <c r="G54"/>
  <c r="G52"/>
  <c r="G49"/>
  <c r="G48" s="1"/>
  <c r="G44"/>
  <c r="G43" s="1"/>
  <c r="G42" s="1"/>
  <c r="G41" s="1"/>
  <c r="G39"/>
  <c r="G38" s="1"/>
  <c r="G37" s="1"/>
  <c r="G36" s="1"/>
  <c r="G34"/>
  <c r="G33" s="1"/>
  <c r="G32" s="1"/>
  <c r="G31" s="1"/>
  <c r="G29"/>
  <c r="G28" s="1"/>
  <c r="G26"/>
  <c r="G25" s="1"/>
  <c r="G23"/>
  <c r="G21"/>
  <c r="G18"/>
  <c r="G17" s="1"/>
  <c r="G13"/>
  <c r="G12" s="1"/>
  <c r="G11" s="1"/>
  <c r="G10" s="1"/>
  <c r="G67" l="1"/>
  <c r="G10" i="3"/>
  <c r="H13"/>
  <c r="F75"/>
  <c r="G122" i="1"/>
  <c r="G73"/>
  <c r="G72" s="1"/>
  <c r="G71" s="1"/>
  <c r="F73"/>
  <c r="F72" s="1"/>
  <c r="F71" s="1"/>
  <c r="F122"/>
  <c r="F67"/>
  <c r="G51"/>
  <c r="G60"/>
  <c r="G59" s="1"/>
  <c r="G58" s="1"/>
  <c r="G57" s="1"/>
  <c r="G115"/>
  <c r="F51"/>
  <c r="F47" s="1"/>
  <c r="F46" s="1"/>
  <c r="F60"/>
  <c r="F59" s="1"/>
  <c r="F58" s="1"/>
  <c r="F57" s="1"/>
  <c r="F115"/>
  <c r="G20"/>
  <c r="G16" s="1"/>
  <c r="F20"/>
  <c r="F16" s="1"/>
  <c r="F83"/>
  <c r="F89"/>
  <c r="F88" s="1"/>
  <c r="G89"/>
  <c r="G88" s="1"/>
  <c r="G82" s="1"/>
  <c r="G114" l="1"/>
  <c r="G113" s="1"/>
  <c r="G112" s="1"/>
  <c r="F66"/>
  <c r="F65" s="1"/>
  <c r="F9" i="3"/>
  <c r="F124" s="1"/>
  <c r="G66" i="1"/>
  <c r="G65" s="1"/>
  <c r="G9" i="3"/>
  <c r="F114" i="1"/>
  <c r="F113" s="1"/>
  <c r="F112" s="1"/>
  <c r="F82"/>
  <c r="G47"/>
  <c r="G46" s="1"/>
  <c r="G95" i="3"/>
  <c r="G93" s="1"/>
  <c r="G90" s="1"/>
  <c r="G75" s="1"/>
  <c r="G124" s="1"/>
  <c r="G15" i="1"/>
  <c r="F15"/>
  <c r="F9" s="1"/>
  <c r="H155"/>
  <c r="H154" s="1"/>
  <c r="H153" s="1"/>
  <c r="H152" s="1"/>
  <c r="H151" s="1"/>
  <c r="H80"/>
  <c r="H79" s="1"/>
  <c r="H78" s="1"/>
  <c r="H76"/>
  <c r="H75" s="1"/>
  <c r="H74" s="1"/>
  <c r="F157" l="1"/>
  <c r="F158" s="1"/>
  <c r="G9"/>
  <c r="G157" s="1"/>
  <c r="I123" i="24"/>
  <c r="I120"/>
  <c r="I118"/>
  <c r="I116"/>
  <c r="I110"/>
  <c r="I109" s="1"/>
  <c r="I108" s="1"/>
  <c r="I106"/>
  <c r="I105" s="1"/>
  <c r="I104" s="1"/>
  <c r="I102"/>
  <c r="I101" s="1"/>
  <c r="I100" s="1"/>
  <c r="I92"/>
  <c r="I91" s="1"/>
  <c r="I90" s="1"/>
  <c r="I86"/>
  <c r="I85" s="1"/>
  <c r="I84" s="1"/>
  <c r="I83" s="1"/>
  <c r="I80"/>
  <c r="I79" s="1"/>
  <c r="I78" s="1"/>
  <c r="I76"/>
  <c r="I75" s="1"/>
  <c r="I74" s="1"/>
  <c r="I69"/>
  <c r="I68" s="1"/>
  <c r="I67" s="1"/>
  <c r="I66" s="1"/>
  <c r="I65" s="1"/>
  <c r="I63"/>
  <c r="I61"/>
  <c r="I55"/>
  <c r="I53"/>
  <c r="I50"/>
  <c r="I49" s="1"/>
  <c r="I45"/>
  <c r="I44" s="1"/>
  <c r="I43" s="1"/>
  <c r="I42" s="1"/>
  <c r="I40"/>
  <c r="I39" s="1"/>
  <c r="I35"/>
  <c r="I34" s="1"/>
  <c r="I33" s="1"/>
  <c r="I32" s="1"/>
  <c r="I30"/>
  <c r="I29" s="1"/>
  <c r="I27"/>
  <c r="I26" s="1"/>
  <c r="I24"/>
  <c r="I22"/>
  <c r="I19"/>
  <c r="I18" s="1"/>
  <c r="I14"/>
  <c r="I13" s="1"/>
  <c r="I12" s="1"/>
  <c r="I11" s="1"/>
  <c r="D19" i="29" l="1"/>
  <c r="D18" s="1"/>
  <c r="D17" s="1"/>
  <c r="D16" s="1"/>
  <c r="D11" s="1"/>
  <c r="D20" s="1"/>
  <c r="D10" s="1"/>
  <c r="G158" i="1"/>
  <c r="C19" i="29"/>
  <c r="C18" s="1"/>
  <c r="C17" s="1"/>
  <c r="C16" s="1"/>
  <c r="C11" s="1"/>
  <c r="C20" s="1"/>
  <c r="C10" s="1"/>
  <c r="I38" i="24"/>
  <c r="I37" s="1"/>
  <c r="I122"/>
  <c r="I52"/>
  <c r="I48" s="1"/>
  <c r="I47" s="1"/>
  <c r="I21"/>
  <c r="I115"/>
  <c r="I89"/>
  <c r="I88" s="1"/>
  <c r="I82" s="1"/>
  <c r="I60"/>
  <c r="I59" s="1"/>
  <c r="I58" s="1"/>
  <c r="I73"/>
  <c r="I72" s="1"/>
  <c r="I71" s="1"/>
  <c r="H85" i="3"/>
  <c r="H80"/>
  <c r="H82"/>
  <c r="H66"/>
  <c r="H64" s="1"/>
  <c r="H53"/>
  <c r="I114" i="24" l="1"/>
  <c r="I113" s="1"/>
  <c r="I17"/>
  <c r="I16" s="1"/>
  <c r="I10" s="1"/>
  <c r="I112" l="1"/>
  <c r="I9" s="1"/>
  <c r="I155" s="1"/>
  <c r="H54" i="3" l="1"/>
  <c r="H29" i="1"/>
  <c r="H28" s="1"/>
  <c r="H11" i="3" l="1"/>
  <c r="H56" l="1"/>
  <c r="H49"/>
  <c r="H47"/>
  <c r="H43"/>
  <c r="H42" s="1"/>
  <c r="H39"/>
  <c r="H38" s="1"/>
  <c r="H35"/>
  <c r="H34" s="1"/>
  <c r="H25"/>
  <c r="H24" s="1"/>
  <c r="H110"/>
  <c r="H108"/>
  <c r="H91"/>
  <c r="H88"/>
  <c r="H87" s="1"/>
  <c r="H105"/>
  <c r="H104" s="1"/>
  <c r="H84"/>
  <c r="H113"/>
  <c r="H112" s="1"/>
  <c r="H77"/>
  <c r="H76" s="1"/>
  <c r="H99"/>
  <c r="H46" l="1"/>
  <c r="H45" s="1"/>
  <c r="H37"/>
  <c r="H33"/>
  <c r="H107"/>
  <c r="H23"/>
  <c r="H41"/>
  <c r="H79"/>
  <c r="H26" i="1"/>
  <c r="H25" s="1"/>
  <c r="H22" i="3" l="1"/>
  <c r="H125" i="1"/>
  <c r="H123"/>
  <c r="H120"/>
  <c r="H118"/>
  <c r="H116"/>
  <c r="H110"/>
  <c r="H109" s="1"/>
  <c r="H106"/>
  <c r="H105" s="1"/>
  <c r="H102"/>
  <c r="H101" s="1"/>
  <c r="H92"/>
  <c r="H91" s="1"/>
  <c r="H86"/>
  <c r="H69"/>
  <c r="H68" s="1"/>
  <c r="H63"/>
  <c r="H61"/>
  <c r="H54"/>
  <c r="H52"/>
  <c r="H49"/>
  <c r="H48" s="1"/>
  <c r="H44"/>
  <c r="H43" s="1"/>
  <c r="H42" s="1"/>
  <c r="H41" s="1"/>
  <c r="H39"/>
  <c r="H38" s="1"/>
  <c r="H37" s="1"/>
  <c r="H36" s="1"/>
  <c r="H34"/>
  <c r="H33" s="1"/>
  <c r="H32" s="1"/>
  <c r="H31" s="1"/>
  <c r="H23"/>
  <c r="H21"/>
  <c r="H17"/>
  <c r="H13"/>
  <c r="H12" s="1"/>
  <c r="H11" s="1"/>
  <c r="H10" s="1"/>
  <c r="H67" l="1"/>
  <c r="H10" i="3"/>
  <c r="H122" i="1"/>
  <c r="H115"/>
  <c r="H85"/>
  <c r="H84" s="1"/>
  <c r="H83" s="1"/>
  <c r="H20"/>
  <c r="H16" s="1"/>
  <c r="H60"/>
  <c r="H59" s="1"/>
  <c r="H58" s="1"/>
  <c r="H57" s="1"/>
  <c r="H51"/>
  <c r="H95" i="3" s="1"/>
  <c r="H93" s="1"/>
  <c r="H90" s="1"/>
  <c r="H75" s="1"/>
  <c r="H100" i="1"/>
  <c r="H104"/>
  <c r="H108"/>
  <c r="H66" l="1"/>
  <c r="H65" s="1"/>
  <c r="H9" i="3"/>
  <c r="H124" s="1"/>
  <c r="H114" i="1"/>
  <c r="H113" s="1"/>
  <c r="H112" s="1"/>
  <c r="H47"/>
  <c r="H46" s="1"/>
  <c r="H15"/>
  <c r="H89"/>
  <c r="H88" s="1"/>
  <c r="H82" s="1"/>
  <c r="H9" l="1"/>
  <c r="H73"/>
  <c r="H72" s="1"/>
  <c r="H71" s="1"/>
  <c r="H157" l="1"/>
  <c r="G155" i="24"/>
  <c r="E19" i="29" l="1"/>
  <c r="E18" s="1"/>
  <c r="E17" s="1"/>
  <c r="E16" s="1"/>
  <c r="E11" s="1"/>
  <c r="E20" s="1"/>
  <c r="E10" s="1"/>
  <c r="H158" i="1"/>
</calcChain>
</file>

<file path=xl/sharedStrings.xml><?xml version="1.0" encoding="utf-8"?>
<sst xmlns="http://schemas.openxmlformats.org/spreadsheetml/2006/main" count="1629" uniqueCount="383">
  <si>
    <t>Наименование</t>
  </si>
  <si>
    <t>РЗ</t>
  </si>
  <si>
    <t>ПР</t>
  </si>
  <si>
    <t>ЦСР</t>
  </si>
  <si>
    <t>ВР</t>
  </si>
  <si>
    <t>Сумма</t>
  </si>
  <si>
    <t>Общегосударственные вопросы</t>
  </si>
  <si>
    <t/>
  </si>
  <si>
    <t>Функционирование высшего должностного лица субъекта Российской Федерации и муниципального образования</t>
  </si>
  <si>
    <t>Непрограммные направления бюджета</t>
  </si>
  <si>
    <t>99.0.00.00000</t>
  </si>
  <si>
    <t>Глава муниципального образования</t>
  </si>
  <si>
    <t>99.0.00.03110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</si>
  <si>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</si>
  <si>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государственных (муниципальных) органов</t>
  </si>
  <si>
    <t>Непрограммные направления  бюджета</t>
  </si>
  <si>
    <t>Расходы на обеспечение функций государственных органов</t>
  </si>
  <si>
    <t>99.0.00.00190</t>
  </si>
  <si>
    <t>Иные закупки товаров, работ и услуг для обеспечения государственных (муниципальных) нужд</t>
  </si>
  <si>
    <t>Иные бюджетные ассигнования</t>
  </si>
  <si>
    <t xml:space="preserve">Уплата налогов, сборов и иных платежей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</si>
  <si>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</si>
  <si>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Расходы на выплаты по оплате труда работников государственных  органов</t>
  </si>
  <si>
    <t>99.0.00.00110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</si>
  <si>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</si>
  <si>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99.0.00.00500</t>
  </si>
  <si>
    <t>Межбюджетные трансферты</t>
  </si>
  <si>
    <t>Иные межбюджетные трансферты</t>
  </si>
  <si>
    <t>Обеспечение проведения выборов и референдумов</t>
  </si>
  <si>
    <t>Проведение выборов в представительные органы муниципального образования</t>
  </si>
  <si>
    <t>99.0.00.06060</t>
  </si>
  <si>
    <t>Резервные фонды</t>
  </si>
  <si>
    <t>99.0.00.20550</t>
  </si>
  <si>
    <t>Резервные средства</t>
  </si>
  <si>
    <t>Другие общегосударственные вопросы</t>
  </si>
  <si>
    <t>Оценка недвижимости, признание прав и регулирование отношений по государственной собственности</t>
  </si>
  <si>
    <t>99.0.00.00910</t>
  </si>
  <si>
    <t>Выполнение других обязательств государства</t>
  </si>
  <si>
    <t>99.0.00.00920</t>
  </si>
  <si>
    <t xml:space="preserve">Исполнение судебных актов </t>
  </si>
  <si>
    <t>Мобилизационная и вневойсковая подготовка</t>
  </si>
  <si>
    <t xml:space="preserve">Субвенции на осуществление первичного воинского учета на территориях, где отсутствуют военные комиссариаты 
</t>
  </si>
  <si>
    <t>99.0.00.51180</t>
  </si>
  <si>
    <t>Расходы на выплаты по оплате труда работников государственных (муниципальных органов) органов</t>
  </si>
  <si>
    <r>
      <t>99.0.00.51180</t>
    </r>
    <r>
      <rPr>
        <sz val="11"/>
        <color indexed="8"/>
        <rFont val="Calibri"/>
        <family val="2"/>
        <charset val="204"/>
      </rPr>
      <t/>
    </r>
  </si>
  <si>
    <t>Национальная безопасность и правоохранительная деятельность</t>
  </si>
  <si>
    <t>50.0.00.00000</t>
  </si>
  <si>
    <t>Реализация мероприятий по предупреждению и ликвидации последствий чрезвычайных ситуаций и стихийных бедствий природного и техногенного характера</t>
  </si>
  <si>
    <t>50.0.00.02180</t>
  </si>
  <si>
    <t>Мероприятия по предупреждению и ликвидации последствий чрезвычайных ситуаций и стихийных бедствий природного и техногенного характера</t>
  </si>
  <si>
    <t>Национальная экономика</t>
  </si>
  <si>
    <t>Дорожное хозяйство (дорожные фонды)</t>
  </si>
  <si>
    <t>52.0.00.00000</t>
  </si>
  <si>
    <t>52.0.01.00000</t>
  </si>
  <si>
    <t>52.0.01.06070</t>
  </si>
  <si>
    <t>52.0.02.00000</t>
  </si>
  <si>
    <t>52.0.02.06070</t>
  </si>
  <si>
    <t>Закупка товаров, работ и услуг для государственных (муниципальных) нужд</t>
  </si>
  <si>
    <t>Жилищно-коммунальное хозяйство</t>
  </si>
  <si>
    <t>Жилищное хозяйство</t>
  </si>
  <si>
    <t>Непрограммные направления расходов</t>
  </si>
  <si>
    <t>Иные мероприятия  в области жилищного хозяйства</t>
  </si>
  <si>
    <t>99.0.00.08270</t>
  </si>
  <si>
    <t>Благоустройство</t>
  </si>
  <si>
    <t>58.0.00.00000</t>
  </si>
  <si>
    <t>58.1.00.00000</t>
  </si>
  <si>
    <t>58.1.00.01000</t>
  </si>
  <si>
    <t>58.2.00.00000</t>
  </si>
  <si>
    <t>58.2.00.03000</t>
  </si>
  <si>
    <t>58.3.00.00000</t>
  </si>
  <si>
    <t>58.3.00.04000</t>
  </si>
  <si>
    <t>58.4.00.00000</t>
  </si>
  <si>
    <t>58.4.00.05000</t>
  </si>
  <si>
    <t>Культура, кинематография</t>
  </si>
  <si>
    <t>Культура</t>
  </si>
  <si>
    <t>59.0.00.00000</t>
  </si>
  <si>
    <t>59.0.00.40590</t>
  </si>
  <si>
    <t>Расходы на выплаты персоналу казенных учреждений</t>
  </si>
  <si>
    <t>59.0.00.70510</t>
  </si>
  <si>
    <t>99.0.00.70510</t>
  </si>
  <si>
    <t>Социальная политика</t>
  </si>
  <si>
    <t>Пенсионное обеспечение</t>
  </si>
  <si>
    <t xml:space="preserve">Непрограммные направления бюджета
</t>
  </si>
  <si>
    <t>Доплаты к пенсиям государственных служащих субъектов Российской Федерации и муниципальных служащих</t>
  </si>
  <si>
    <t>Социальное обеспечение и иные выплаты населению</t>
  </si>
  <si>
    <t>60.0.00.00000</t>
  </si>
  <si>
    <t>60.0.00.01590</t>
  </si>
  <si>
    <t>Другие вопросы в области физической культуры и спорта</t>
  </si>
  <si>
    <t>Условно-утвержденные расходы</t>
  </si>
  <si>
    <t>Итого расходов</t>
  </si>
  <si>
    <t>99.0.00.70190</t>
  </si>
  <si>
    <t>Мероприятия по решению вопросов в сфере административных правонарушений</t>
  </si>
  <si>
    <t>Приложение 5</t>
  </si>
  <si>
    <t>тыс. рублей</t>
  </si>
  <si>
    <t>ГРБС</t>
  </si>
  <si>
    <t>Приложение 7</t>
  </si>
  <si>
    <t>Иные межбюджетные трансферты бюджетам бюджетной системы</t>
  </si>
  <si>
    <t>КОД</t>
  </si>
  <si>
    <t xml:space="preserve"> 01 00 00 00 00 0000 000</t>
  </si>
  <si>
    <t>01 05 00 00 00 0000 000</t>
  </si>
  <si>
    <t>Изменение остатков средств на счетах по учету средств бюджета</t>
  </si>
  <si>
    <t>01 05 00 00 00 0000 500</t>
  </si>
  <si>
    <t>Увеличение остатков средств бюджета поселения</t>
  </si>
  <si>
    <t>01 05 02 00 00 0000 500</t>
  </si>
  <si>
    <t>Увеличение прочих остатков средств бюджета</t>
  </si>
  <si>
    <t>01 05 02 01 00 0000 510</t>
  </si>
  <si>
    <t xml:space="preserve">Увеличение прочих остатков денежных средств бюджета </t>
  </si>
  <si>
    <t>01 05 02 01 10 0000 510</t>
  </si>
  <si>
    <t>Увеличение прочих остатков денежных средств бюджета поселения</t>
  </si>
  <si>
    <t>01 05 00 00 00 0000 600</t>
  </si>
  <si>
    <t>Уменьшение остатков средств бюджета</t>
  </si>
  <si>
    <t>01 05 02 00 00 0000 600</t>
  </si>
  <si>
    <t>Уменьшение прочих остатков средств бюджета</t>
  </si>
  <si>
    <t xml:space="preserve"> 01 05 02 01 00 0000 610</t>
  </si>
  <si>
    <t>Уменьшение прочих остатков денежных средств бюджета</t>
  </si>
  <si>
    <t>01 05 02 01 10 0000 610</t>
  </si>
  <si>
    <t>Уменьшение прочих остатков денежных средств бюджета поселения</t>
  </si>
  <si>
    <t>ИТОГО</t>
  </si>
  <si>
    <t>Приложение 9</t>
  </si>
  <si>
    <t>тыс.рублей</t>
  </si>
  <si>
    <t>99.0.00.02020</t>
  </si>
  <si>
    <t>Резервные фонды местных администраций</t>
  </si>
  <si>
    <t>Закупка товаров, работ и услуг для  государственных (муниципальных) нужд</t>
  </si>
  <si>
    <t>Источники внутреннего финансирования дефицита местного бюджета, в том числе:</t>
  </si>
  <si>
    <t>Подпрограмма "Озеленение" муниципальной программы "Благоустройство территории __________ сельсовета</t>
  </si>
  <si>
    <t>Реализация мероприятий в рамках подпрограммы "Озеленение" муниципальной программы "Благоустройство территории  ___________ сельсовета</t>
  </si>
  <si>
    <t>2022 год</t>
  </si>
  <si>
    <t xml:space="preserve">Сумма </t>
  </si>
  <si>
    <t>Мероприятия по обеспечению сбалансированности местных бюджетов в рамках государственной программы Новосибирской области "Управление финансами в Новосибирской области"</t>
  </si>
  <si>
    <t>Реализация мероприятий по обеспечению сбалансированности местных бюджетов в рамках государственной программы Новосибирской области "Управление финансами в Новосибирской области"</t>
  </si>
  <si>
    <t>Наименование кода группы, подгруппы, статьи и вида источников финансирования дефицитов бюджетов</t>
  </si>
  <si>
    <t>60.0.00.70510</t>
  </si>
  <si>
    <t>Муниципальная программа "Защита населения и территории от чрезвычайных ситуаций, обеспечение пожарной безопасности и безопасности людей на водных обьектах на территории  Улыбинского сельсовета</t>
  </si>
  <si>
    <t xml:space="preserve">Муниципальная программа "Дорожное хозяйство на территории  Улыбинского сельсовета </t>
  </si>
  <si>
    <t xml:space="preserve">Основное мероприятие: Развитие автомобильных дорог местного значения на территории  Улыбинского сельсовета </t>
  </si>
  <si>
    <t xml:space="preserve">Реализация мероприятий по развитию автомобильных дорог местного значения на территории  Улыбинского сельсовета </t>
  </si>
  <si>
    <t xml:space="preserve">Основное мероприятие: Обеспечение безопасности дорожного движения на территории  Улыбинского сельсовета </t>
  </si>
  <si>
    <t xml:space="preserve">Реализация мероприятий по обеспечению безопасности дорожного движения на территории  Улыбинского сельсовета </t>
  </si>
  <si>
    <t>Муниципальная программа "Благоустройство территории  Улыбинского сельсовета</t>
  </si>
  <si>
    <t>Подпрограмма "Уличное освещение" муниципальной программы "Благоустройство территории  Улыбинского сельсовета</t>
  </si>
  <si>
    <t>Подпрограмма "Организация и содержание мест захоронения" муниципальной программы "Благоустройство территории  Улыбинского сельсовета</t>
  </si>
  <si>
    <t>Реализация мероприятий в рамках подпрограммы "Организация и содержание мест захоронения" муниципальной программы "Благоустройство территории Улыбинского сельсовета</t>
  </si>
  <si>
    <t>Подпрограмма "Прочие мероприятия по благоустройству территории сельского поселения" муниципальной программы "Благоустройство территории  Улыбинского сельсовета</t>
  </si>
  <si>
    <t>Реализация мероприятий в рамках подпрограммы "Прочие мероприятия по благоустройству территории сельского поселения" муниципальной программы "Благоустройство территории  Улыбинского сельсовета</t>
  </si>
  <si>
    <t xml:space="preserve">Муниципальная программа "Сохранение и развитие культуры на территории  Улыбинского сельсовета"
</t>
  </si>
  <si>
    <t>Реализация мероприятий муниципальной программы " Сохранение и развитие культуры на территории  Улыбинского сельсовета"</t>
  </si>
  <si>
    <t xml:space="preserve">Муниципальная программа "Физическая культура и спорт   Улыбинского сельсовета </t>
  </si>
  <si>
    <t xml:space="preserve">Реализация мероприятий муниципальной программы "Физическая культура и спорт Улыбинского сельсовета </t>
  </si>
  <si>
    <t xml:space="preserve">Муниципальная программа "Защита населения и территории от чрезвычайных ситуаций, обеспечение пожарной безопасности и безопасности людей на водных обьектах на территории  Улыбинского сельсовета </t>
  </si>
  <si>
    <t xml:space="preserve">Муниципальная программа "Дорожное хозяйство в  Улыбинском сельсовета </t>
  </si>
  <si>
    <t xml:space="preserve">Муниципальная программа "Благоустройство территории  Улыбинского сельсовета </t>
  </si>
  <si>
    <t xml:space="preserve">Подпрограмма "Уличное освещение" муниципальной программы "Благоустройство территории  Улыбинского сельсовета </t>
  </si>
  <si>
    <t xml:space="preserve">Реализация мероприятий в рамках подпрограммы "Уличное освещение" муниципальной программы "Благоустройство территории  Улыбинского сельсовета </t>
  </si>
  <si>
    <t xml:space="preserve">Подпрограмма "Озеленение" муниципальной программы "Благоустройство территории"  Улыбинского сельсовета </t>
  </si>
  <si>
    <t xml:space="preserve">Реализация мероприятий в рамках подпрограммы "Озеленение" муниципальной программы "Благоустройство территории  Улыбинского сельсовета </t>
  </si>
  <si>
    <t xml:space="preserve">Подпрограмма "Организация и содержание мест захоронения" муниципальной программы "Благоустройство территории  Улыбинского сельсовета </t>
  </si>
  <si>
    <t xml:space="preserve">Подпрограмма "Прочие мероприятия по благоустройству территории сельского поселения" муниципальной программы "Благоустройство территории  Улыбинского сельсовета </t>
  </si>
  <si>
    <t xml:space="preserve">Реализация мероприятий в рамках подпрограммы "Прочие мероприятия по благоустройству территории сельского поселения" муниципальной программы "Благоустройство территории  Улыбинского сельсовета </t>
  </si>
  <si>
    <t xml:space="preserve">Муниципальная программа "Сохранение и развитие культуры на территории  Улыбинского сельсовета 
</t>
  </si>
  <si>
    <t xml:space="preserve">Реализация мероприятий муниципальной программы " Сохранение и развитие культуры на территории  Улыбинского сельсовета </t>
  </si>
  <si>
    <t xml:space="preserve">Реализация мероприятий муниципальной программы "Физическая культура и спорт  Улыбинского сельсовета </t>
  </si>
  <si>
    <t>администрация Улыбинского сельсовета Искитмского района Новосибирской области</t>
  </si>
  <si>
    <t>Реализация мероприятий по развитию автомобильных дорог местного значения на территории  Улыбинского сельсовета за счет акцизов</t>
  </si>
  <si>
    <t xml:space="preserve">Основное мероприятие: Обеспечение безопасности дорожного движения на территории Улыбинского сельсовета </t>
  </si>
  <si>
    <t>Реализация мероприятий по обеспечению безопасности дорожного движения на территории  Улыбинского сельсовета за счет акцизов</t>
  </si>
  <si>
    <t>Реализация мероприятий в рамках подпрограммы "Уличное освещение" муниципальной программы "Благоустройство территории  Улыбинского сельсовета</t>
  </si>
  <si>
    <t>Реализация мероприятий в рамках подпрограммы "Организация и содержание мест захоронения" муниципальной программы "Благоустройство территории  Улыбинского сельсовета</t>
  </si>
  <si>
    <t>2023 год</t>
  </si>
  <si>
    <t>Защита населения и территории от чрезвычайных ситуаций природного и техногенного характера, пожарная безопасность</t>
  </si>
  <si>
    <t>Реализация мероприятий по проведению работ на воинских захоронениях государственной программы Новосибирской области "Культура Новосибирской области"</t>
  </si>
  <si>
    <t>Софинансирование реализации мероприятий по проведению работ на воинских захоронениях государственной программы Новосибирской области "Культура Новосибирской области"</t>
  </si>
  <si>
    <t>59.0.00.L2992</t>
  </si>
  <si>
    <t>Приложение 3</t>
  </si>
  <si>
    <t>222</t>
  </si>
  <si>
    <t>Иные пенсии, социальные доплаты к пенсиям</t>
  </si>
  <si>
    <t>Национальная оборона</t>
  </si>
  <si>
    <t>Приложение 2</t>
  </si>
  <si>
    <t>Наименование вида доходов</t>
  </si>
  <si>
    <t>нормативы отчислений в местный бюджет</t>
  </si>
  <si>
    <t>НАЛОГ НА ИМУЩЕСТВО ФИЗИЧЕСКИХ ЛИЦ</t>
  </si>
  <si>
    <t>ЗЕМЕЛЬНЫЙ НАЛОГ</t>
  </si>
  <si>
    <t>ЗАДОЛЖЕННОСТЬ И ПЕРЕРАСЧЕТЫ ПО ОТМЕНЕННЫМ НАЛОГАМ, СБОРАМ И ИНЫМ ОБЯЗАТЕЛЬНЫМ ПЛАТЕЖАМ</t>
  </si>
  <si>
    <t>Приложение 6</t>
  </si>
  <si>
    <t>РАСПРЕДЕЛЕНИЕ БЮДЖЕТНЫХ АССИГНОВАНИЙ НА ИСПОЛНЕНИЕ</t>
  </si>
  <si>
    <t>ПУБЛИЧНЫХ НОРМАТИВНЫХ ОБЯЗАТЕЛЬСТВ НА 2022 ГОД И ПЛАНОВЫЙ</t>
  </si>
  <si>
    <t>ПЕРИОД 2023 И 2024 ГОДОВ</t>
  </si>
  <si>
    <t>2024 год</t>
  </si>
  <si>
    <t xml:space="preserve">Публичные нормативные социальные выплаты гражданам </t>
  </si>
  <si>
    <t>РАСПРЕДЕЛЕНИЕ ИНЫХ  МЕЖБЮДЖЕТНЫХ ТРАНСФЕРТОВ НА РЕАЛИЗАЦИЮ МЕРОПРИЯТИЙ ПО ОСУЩЕСТВЛЕНИЮ ВНЕШНЕГО МУНИЦИПАЛЬНОГО ФИНАНСОВОГО КОНТРОЛЯ НА 2022 ГОД И ПЛАНОВЫЙ ПЕРИОД 2023 И 2024 ГОДОВ</t>
  </si>
  <si>
    <t>Наименование муниципального образования</t>
  </si>
  <si>
    <t>Итого</t>
  </si>
  <si>
    <t>Приложение 8</t>
  </si>
  <si>
    <t xml:space="preserve">           ИСТОЧНИКИ ФИНАНСИРОВАНИЯ ДЕФИЦИТА МЕСТНОГО БЮДЖЕТА НА 2022 ГОД И ПЛАНОВЫЙ ПЕРИОД 2023 И 2024 ГОДОВ </t>
  </si>
  <si>
    <r>
      <t>Муниципальные  внутренние заимствования,              в том числе</t>
    </r>
    <r>
      <rPr>
        <sz val="10"/>
        <rFont val="Times New Roman"/>
        <family val="1"/>
        <charset val="204"/>
      </rPr>
      <t xml:space="preserve"> </t>
    </r>
  </si>
  <si>
    <t>Объем
привлечения</t>
  </si>
  <si>
    <t>Предельные сроки погашения</t>
  </si>
  <si>
    <t>Объем средств, направляемых на погашение</t>
  </si>
  <si>
    <t>-</t>
  </si>
  <si>
    <t>Кредиты, привлекаемые от кредитных организаций</t>
  </si>
  <si>
    <t>Кредиты, привлекаемые от других бюджетов бюджетной системы Российской Федерации</t>
  </si>
  <si>
    <t>Приложение 10</t>
  </si>
  <si>
    <t>№ п/п</t>
  </si>
  <si>
    <t>Цель гарантирования</t>
  </si>
  <si>
    <t>Общий объем гарантий, тыс. рублей</t>
  </si>
  <si>
    <t>Категория принципалов</t>
  </si>
  <si>
    <t>Наличие права регрессного требования</t>
  </si>
  <si>
    <t>Иные условия предоставления и исполнения государственных гарантий</t>
  </si>
  <si>
    <t xml:space="preserve">2022 год </t>
  </si>
  <si>
    <t xml:space="preserve">2023 год </t>
  </si>
  <si>
    <t xml:space="preserve">2024 год </t>
  </si>
  <si>
    <t>Подпрограмма "Озеленение" муниципальной программы "Благоустройство территории  Улыбинского сельсовета"</t>
  </si>
  <si>
    <t>Реализация мероприятий в рамках подпрограммы "Озеленение" "Благоустройство территории  Улыбинского сельсовета"</t>
  </si>
  <si>
    <t>РАСПРЕДЕЛЕНИЕ БЮДЖЕТНЫХ АССИГНОВАНИЙ ПО РАЗДЕЛАМ, ПОДРАЗДЕЛАМ, ЦЕЛЕВЫМ СТАТЬЯМ (МУНИЦИПАЛЬНЫМ ПРОГРАММАМ И НЕПРОГРАММНЫМ НАПРАВЛЕНИЯМ ДЕЯТЕЛЬНОСТИ), ГРУППАМ И ПОДГРУППАМ ВИДОВ РАСХОДОВ КЛАССИФИКАЦИИ РАСХОДОВ БЮДЖЕТОВ НА 2022 ГОД И ПЛАНОВЫЙ ПЕРИОД 2023 И 2024 ГОДОВ</t>
  </si>
  <si>
    <t>Приложнение 4</t>
  </si>
  <si>
    <t>РАСПРЕДЕЛЕНИЕ БЮДЖЕТНЫХ АССИГНОВАНИЙ ПО ЦЕЛЕВЫМ СТАТЬЯМ (МУНИЦИПАЛЬНЫМ ПРОГРАММАМ И НЕПРОГРАММНЫМ НАПРАВЛЕНИЯМ ДЕЯТЕЛЬНОСТИ), ГРУППАМ И ПОДГРУППАМ ВИДОВ РАСХОДОВ КЛАССИФИКАЦИИ РАСХОДОВ БЮДЖЕТОВ НА 2022 ГОД И ПЛАНОВЫЙ ПЕРИОД 2023 И 2024 ГОДОВ</t>
  </si>
  <si>
    <t>ВЕДОМСТВЕННАЯ СТРУКТУРА РАСХОДОВ МЕСТНОГО БЮДЖЕТА НА 2022 ГОД И ПЛАНОВЫЙ ПЕРИОД 2023 И 2024 годов</t>
  </si>
  <si>
    <t>99.9.00.00000</t>
  </si>
  <si>
    <t>Улыбинский сельсовет</t>
  </si>
  <si>
    <t>к Решению "О бюджете Улыбинского сельсовета на 2022 год и плановый период 2023 и 2024 годов"</t>
  </si>
  <si>
    <t xml:space="preserve">                                                   ПРОГРАММА МУНИЦИПАЛЬНЫХ ВНУТРЕННИХ ЗАИМСТВОВАНИЙ УЛЫБИНСКОГО СЕЛЬСОВЕТА НА 2022 ГОД И ПЛАНОВЫЙ ПЕРИОД  2023 И 2024 ГОДОВ</t>
  </si>
  <si>
    <t>ПРОГРАММА МУНИЦИПАЛЬНЫХ ГАРАНТИЙ УЛЫБИНСКОГО СЕЛЬСОВЕТА В ВАЛЮТЕ РОССИЙСКОЙ ФЕДЕРАЦИИ НА 2022 ГОД И ПЛАНОВЫЙ ПЕРИОД  2023 И 2024 ГОДОВ</t>
  </si>
  <si>
    <t>НОРМАТИВЫ РАСПРЕДЕЛЕНИЯ ДОХОДОВ МЕЖДУ БЮДЖЕТАМИ                                                                       БЮДЖЕТНОЙ СИСТЕМЫ РОССИЙСКОЙ ФЕДЕРАЦИИ                                                                     НА 2022 ГОД И ПЛАНОВЫЙ ПЕРИОД 2023 И 2024 ГОДОВ</t>
  </si>
  <si>
    <t>Приложение 1</t>
  </si>
  <si>
    <t>Доходы местного бюджета на 2022 год и плановый период 2023-2024 годов</t>
  </si>
  <si>
    <t>(тыс. рублей)</t>
  </si>
  <si>
    <t>№ строки</t>
  </si>
  <si>
    <t>Код классификации доходов бюджета</t>
  </si>
  <si>
    <t>Наименование кода классификации доходов бюджета</t>
  </si>
  <si>
    <t>Доходы 
бюджета
2022 год</t>
  </si>
  <si>
    <t>Доходы 
бюджета
2023 год</t>
  </si>
  <si>
    <t>Доходы 
бюджета
2024 год</t>
  </si>
  <si>
    <t>код главного администратора</t>
  </si>
  <si>
    <t>код группы</t>
  </si>
  <si>
    <t>код подгруппы</t>
  </si>
  <si>
    <t>код статьи</t>
  </si>
  <si>
    <t>код подстатьи</t>
  </si>
  <si>
    <t>код элемента</t>
  </si>
  <si>
    <t>код группы подвида</t>
  </si>
  <si>
    <t>код аналитической группы подвида</t>
  </si>
  <si>
    <t>1</t>
  </si>
  <si>
    <t>000</t>
  </si>
  <si>
    <t>00</t>
  </si>
  <si>
    <t>0000</t>
  </si>
  <si>
    <t>НАЛОГОВЫЕ И НЕНАЛОГОВЫЕ ДОХОДЫ</t>
  </si>
  <si>
    <t>2</t>
  </si>
  <si>
    <t>01</t>
  </si>
  <si>
    <t>НАЛОГОВЫЕ ДОХОДЫ</t>
  </si>
  <si>
    <t>3</t>
  </si>
  <si>
    <t>182</t>
  </si>
  <si>
    <t>02</t>
  </si>
  <si>
    <t>110</t>
  </si>
  <si>
    <t>Налог на доходы физических лиц</t>
  </si>
  <si>
    <t>4</t>
  </si>
  <si>
    <t>010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</si>
  <si>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</si>
  <si>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5</t>
  </si>
  <si>
    <t>03</t>
  </si>
  <si>
    <t>НАЛОГИ НА ТОВАРЫ (РАБОТЫ, УСЛУГИ), РЕАЛИЗУЕМЫЕ НА ТЕРРИТОРИИ РОССИЙСКОЙ ФЕДЕРАЦИИ</t>
  </si>
  <si>
    <t>6</t>
  </si>
  <si>
    <t>100</t>
  </si>
  <si>
    <t>231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</si>
  <si>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</si>
  <si>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7</t>
  </si>
  <si>
    <t>241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</si>
  <si>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</si>
  <si>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8</t>
  </si>
  <si>
    <t>251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</si>
  <si>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</si>
  <si>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9</t>
  </si>
  <si>
    <t>261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</si>
  <si>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</si>
  <si>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</t>
  </si>
  <si>
    <t>05</t>
  </si>
  <si>
    <t>НАЛОГИ НА СОВОКУПНЫЙ ДОХОД</t>
  </si>
  <si>
    <t>11</t>
  </si>
  <si>
    <t>Единый сельскохозяйственный налог</t>
  </si>
  <si>
    <t>12</t>
  </si>
  <si>
    <t>13</t>
  </si>
  <si>
    <t>06</t>
  </si>
  <si>
    <t>НАЛОГИ НА ИМУЩЕСТВО</t>
  </si>
  <si>
    <t>14</t>
  </si>
  <si>
    <t>Налог на имущество физических лиц</t>
  </si>
  <si>
    <t>15</t>
  </si>
  <si>
    <t>030</t>
  </si>
  <si>
    <t xml:space="preserve">Налог на имущество физических лиц, взимаемый по ставкам, применяемым к объектам налогообложения, расположенным в границах поселений </t>
  </si>
  <si>
    <t>16</t>
  </si>
  <si>
    <t>17</t>
  </si>
  <si>
    <t>Земельный налог с организаций</t>
  </si>
  <si>
    <t>18</t>
  </si>
  <si>
    <t>033</t>
  </si>
  <si>
    <t>Земельный налог с организаций, обладающих земельным участком, расположенным в границах сельских поселений</t>
  </si>
  <si>
    <t>19</t>
  </si>
  <si>
    <t>040</t>
  </si>
  <si>
    <t>Земельный налог с физических лиц</t>
  </si>
  <si>
    <t>20</t>
  </si>
  <si>
    <t>043</t>
  </si>
  <si>
    <t xml:space="preserve">Земельный налог с физических лиц, обладающих земельным участком, расположенным в границах сельских поселений </t>
  </si>
  <si>
    <t>21</t>
  </si>
  <si>
    <t>08</t>
  </si>
  <si>
    <t>ГОСУДАРСТВЕННАЯ ПОШЛИНА</t>
  </si>
  <si>
    <t>22</t>
  </si>
  <si>
    <t>04</t>
  </si>
  <si>
    <t>Государственная пошлина за совершение нотариальных действий должностными лицами, уполномоченными в соответствии с законодательными актами Российской Федерации на совершение нотариальных действий</t>
  </si>
  <si>
    <t>23</t>
  </si>
  <si>
    <t>020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</si>
  <si>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</si>
  <si>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24</t>
  </si>
  <si>
    <t>ДОХОДЫ ОТ ИСПОЛЬЗОВАНИЯ ИМУЩЕСТВА, НАХОДЯЩЕГОСЯ В ГОСУДАРСТВЕННОЙ И МУНИЦИПАЛЬНОЙ СОБСТВЕННОСТИ</t>
  </si>
  <si>
    <t>25</t>
  </si>
  <si>
    <t>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</si>
  <si>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</si>
  <si>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26</t>
  </si>
  <si>
    <t>025</t>
  </si>
  <si>
    <t>Доходы, получаемые в виде арендной платы, а также средства от продажи права на заключение договоров аренды на земли, находящиеся в собственности сельских поселений(за исключением земельных участков бюджетных и автономных учреждений)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</si>
  <si>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</si>
  <si>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035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</si>
  <si>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бюджетных и автономных учреждений субъектов)</t>
  </si>
  <si>
    <t>800</t>
  </si>
  <si>
    <t>09</t>
  </si>
  <si>
    <t>045</t>
  </si>
  <si>
    <t xml:space="preserve"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 </t>
  </si>
  <si>
    <t xml:space="preserve"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 </t>
  </si>
  <si>
    <t>27</t>
  </si>
  <si>
    <t>ДОХОДЫ ОТ ОКАЗАНИЯ ПЛАТНЫХ УСЛУГ И КОМПЕНСАЦИИ ЗАТРАТ ГОСУДАРСТВА</t>
  </si>
  <si>
    <t>28</t>
  </si>
  <si>
    <t>130</t>
  </si>
  <si>
    <t>Доходы от компенсации затрат государства</t>
  </si>
  <si>
    <t>29</t>
  </si>
  <si>
    <t>065</t>
  </si>
  <si>
    <t>Доходы, поступающие в порядке возмещения расходов, понесенных в связи с эксплуатацией имущества сельских поселений</t>
  </si>
  <si>
    <t>49</t>
  </si>
  <si>
    <t>990</t>
  </si>
  <si>
    <t>Прочие доходы от компенсации затрат государства</t>
  </si>
  <si>
    <t>50</t>
  </si>
  <si>
    <t>995</t>
  </si>
  <si>
    <t>Прочие доходы от компенсации затрат бюджетов сельских поселений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</si>
  <si>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</si>
  <si>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</si>
  <si>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150</t>
  </si>
  <si>
    <t>Дотации бюджетам субъектов Российской Федерации и муниципальных образований</t>
  </si>
  <si>
    <t>30</t>
  </si>
  <si>
    <t>001</t>
  </si>
  <si>
    <t>Дотации на выравнивание бюджетной обеспеченности</t>
  </si>
  <si>
    <t>31</t>
  </si>
  <si>
    <t>Дотации бюджетам сельских поселений на выравнивание бюджетной обеспеченности</t>
  </si>
  <si>
    <t>32</t>
  </si>
  <si>
    <t>Субсидии бюджетам бюджетной системы Российской Федерации</t>
  </si>
  <si>
    <t>33</t>
  </si>
  <si>
    <t>900</t>
  </si>
  <si>
    <t>Субсидии бюджетам сельских поселений из местных бюджетов</t>
  </si>
  <si>
    <t>34</t>
  </si>
  <si>
    <t>Субвенции бюджетам бюджетной системы Российской Федерации</t>
  </si>
  <si>
    <t>35</t>
  </si>
  <si>
    <t>024</t>
  </si>
  <si>
    <t>Субвенции на выполнение передаваемых полномочий субъектов Российской Федерации</t>
  </si>
  <si>
    <t>36</t>
  </si>
  <si>
    <t>Субвенции бюджетам сельских поселений на выполнение передаваемых полномочий субъектов Российской Федерации</t>
  </si>
  <si>
    <t>37</t>
  </si>
  <si>
    <t>118</t>
  </si>
  <si>
    <t>38</t>
  </si>
  <si>
    <t>39</t>
  </si>
  <si>
    <t>40</t>
  </si>
  <si>
    <t>999</t>
  </si>
  <si>
    <t>Прочие межбюджетные трансферты, передаваемые бюджетам сельских поселений</t>
  </si>
  <si>
    <t>85</t>
  </si>
  <si>
    <t>07</t>
  </si>
  <si>
    <t xml:space="preserve">Прочие безвозмездные поступления </t>
  </si>
  <si>
    <t>86</t>
  </si>
  <si>
    <t>Прочие безвозмездные поступления в бюджеты сельских поселений</t>
  </si>
  <si>
    <t>ВСЕГО</t>
  </si>
  <si>
    <t xml:space="preserve">ГОСУДАРСТВЕННАЯ ПОШЛИНА </t>
  </si>
  <si>
    <t>ПРОЧИЕ НЕНАЛОГОВЫЕ ДОХОДЫ</t>
  </si>
  <si>
    <t>Инициативные платежи, зачисляемые в бюджеты сельских поселений</t>
  </si>
  <si>
    <t>42</t>
  </si>
  <si>
    <t xml:space="preserve">Прочие субсидии бюджетам сельских поселений </t>
  </si>
  <si>
    <t>Реализация проектов развития территорий муниципальных образований Новосибирской области, основанных на местных инициативах, в рамках государственной программы Новосибирской области "Управление финансами в Новосибирской области"</t>
  </si>
  <si>
    <t>58.1.00.70240</t>
  </si>
  <si>
    <t>Софинансирование проектов развития территорий муниципальных образований Новосибирской области, основанных на местных инициативах, в рамках государственной программы Новосибирской области "Управление финансами в Новосибирской области"</t>
  </si>
  <si>
    <t>58.1.00.S0240</t>
  </si>
  <si>
    <t>Реализация мероприятий в рамках подпрограммы "Уличное освещение" муниципальной программы "Благоустройство территории  Улыбинского сельсовета"</t>
  </si>
  <si>
    <t>от  24.12.2021  №  59</t>
  </si>
  <si>
    <t>от 24.12.2021 № 59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</si>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</sst>
</file>

<file path=xl/styles.xml><?xml version="1.0" encoding="utf-8"?>
<styleSheet xmlns="http://schemas.openxmlformats.org/spreadsheetml/2006/main">
  <numFmts count="7">
    <numFmt numFmtId="164" formatCode="00"/>
    <numFmt numFmtId="165" formatCode="000\ 00\ 00"/>
    <numFmt numFmtId="166" formatCode="000"/>
    <numFmt numFmtId="167" formatCode="#,##0.0;[Red]\-#,##0.0"/>
    <numFmt numFmtId="168" formatCode="#,##0.0"/>
    <numFmt numFmtId="169" formatCode="0.0%"/>
    <numFmt numFmtId="170" formatCode="0.0"/>
  </numFmts>
  <fonts count="28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Arial"/>
      <family val="2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Arial"/>
      <family val="2"/>
      <charset val="204"/>
    </font>
    <font>
      <sz val="1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color rgb="FFFF0000"/>
      <name val="Arial"/>
      <family val="2"/>
      <charset val="204"/>
    </font>
    <font>
      <b/>
      <sz val="10"/>
      <name val="Arial Cyr"/>
      <charset val="204"/>
    </font>
    <font>
      <b/>
      <i/>
      <sz val="10"/>
      <name val="Times New Roman"/>
      <family val="1"/>
      <charset val="204"/>
    </font>
    <font>
      <sz val="10"/>
      <name val="Arial Cyr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92D05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8" fillId="0" borderId="0"/>
    <xf numFmtId="0" fontId="18" fillId="0" borderId="0"/>
    <xf numFmtId="0" fontId="10" fillId="0" borderId="0"/>
  </cellStyleXfs>
  <cellXfs count="457">
    <xf numFmtId="0" fontId="0" fillId="0" borderId="0" xfId="0"/>
    <xf numFmtId="0" fontId="3" fillId="0" borderId="0" xfId="1" applyNumberFormat="1" applyFont="1" applyFill="1" applyAlignment="1" applyProtection="1">
      <alignment horizontal="center" vertical="center" wrapText="1"/>
      <protection hidden="1"/>
    </xf>
    <xf numFmtId="0" fontId="1" fillId="0" borderId="0" xfId="1" applyFill="1"/>
    <xf numFmtId="0" fontId="4" fillId="0" borderId="4" xfId="1" applyNumberFormat="1" applyFont="1" applyFill="1" applyBorder="1" applyAlignment="1" applyProtection="1">
      <alignment horizontal="left" vertical="center" wrapText="1"/>
      <protection hidden="1"/>
    </xf>
    <xf numFmtId="164" fontId="4" fillId="0" borderId="4" xfId="1" applyNumberFormat="1" applyFont="1" applyFill="1" applyBorder="1" applyAlignment="1" applyProtection="1">
      <alignment horizontal="center" vertical="center"/>
      <protection hidden="1"/>
    </xf>
    <xf numFmtId="164" fontId="4" fillId="0" borderId="5" xfId="1" applyNumberFormat="1" applyFont="1" applyFill="1" applyBorder="1" applyAlignment="1" applyProtection="1">
      <alignment horizontal="center" vertical="center"/>
      <protection hidden="1"/>
    </xf>
    <xf numFmtId="165" fontId="4" fillId="0" borderId="6" xfId="1" applyNumberFormat="1" applyFont="1" applyFill="1" applyBorder="1" applyAlignment="1" applyProtection="1">
      <alignment horizontal="center" vertical="center" wrapText="1"/>
      <protection hidden="1"/>
    </xf>
    <xf numFmtId="166" fontId="4" fillId="0" borderId="5" xfId="1" applyNumberFormat="1" applyFont="1" applyFill="1" applyBorder="1" applyAlignment="1" applyProtection="1">
      <alignment horizontal="center" vertical="center"/>
      <protection hidden="1"/>
    </xf>
    <xf numFmtId="167" fontId="4" fillId="0" borderId="5" xfId="1" applyNumberFormat="1" applyFont="1" applyFill="1" applyBorder="1" applyAlignment="1" applyProtection="1">
      <alignment horizontal="right" vertical="center"/>
      <protection hidden="1"/>
    </xf>
    <xf numFmtId="167" fontId="3" fillId="0" borderId="0" xfId="1" applyNumberFormat="1" applyFont="1" applyFill="1" applyAlignment="1" applyProtection="1">
      <alignment horizontal="right" vertical="center"/>
      <protection hidden="1"/>
    </xf>
    <xf numFmtId="164" fontId="2" fillId="0" borderId="4" xfId="1" applyNumberFormat="1" applyFont="1" applyFill="1" applyBorder="1" applyAlignment="1" applyProtection="1">
      <alignment horizontal="center" vertical="center"/>
      <protection hidden="1"/>
    </xf>
    <xf numFmtId="164" fontId="2" fillId="0" borderId="5" xfId="1" applyNumberFormat="1" applyFont="1" applyFill="1" applyBorder="1" applyAlignment="1" applyProtection="1">
      <alignment horizontal="center" vertical="center"/>
      <protection hidden="1"/>
    </xf>
    <xf numFmtId="165" fontId="2" fillId="0" borderId="6" xfId="1" applyNumberFormat="1" applyFont="1" applyFill="1" applyBorder="1" applyAlignment="1" applyProtection="1">
      <alignment horizontal="center" vertical="center" wrapText="1"/>
      <protection hidden="1"/>
    </xf>
    <xf numFmtId="166" fontId="2" fillId="0" borderId="5" xfId="1" applyNumberFormat="1" applyFont="1" applyFill="1" applyBorder="1" applyAlignment="1" applyProtection="1">
      <alignment horizontal="center" vertical="center"/>
      <protection hidden="1"/>
    </xf>
    <xf numFmtId="167" fontId="2" fillId="0" borderId="5" xfId="1" applyNumberFormat="1" applyFont="1" applyFill="1" applyBorder="1" applyAlignment="1" applyProtection="1">
      <alignment horizontal="right" vertical="center"/>
      <protection hidden="1"/>
    </xf>
    <xf numFmtId="164" fontId="4" fillId="0" borderId="2" xfId="1" applyNumberFormat="1" applyFont="1" applyFill="1" applyBorder="1" applyAlignment="1" applyProtection="1">
      <alignment horizontal="center" vertical="center"/>
      <protection hidden="1"/>
    </xf>
    <xf numFmtId="164" fontId="4" fillId="0" borderId="1" xfId="1" applyNumberFormat="1" applyFont="1" applyFill="1" applyBorder="1" applyAlignment="1" applyProtection="1">
      <alignment horizontal="center" vertical="center"/>
      <protection hidden="1"/>
    </xf>
    <xf numFmtId="165" fontId="4" fillId="0" borderId="7" xfId="1" applyNumberFormat="1" applyFont="1" applyFill="1" applyBorder="1" applyAlignment="1" applyProtection="1">
      <alignment horizontal="center" vertical="center" wrapText="1"/>
      <protection hidden="1"/>
    </xf>
    <xf numFmtId="166" fontId="4" fillId="0" borderId="1" xfId="1" applyNumberFormat="1" applyFont="1" applyFill="1" applyBorder="1" applyAlignment="1" applyProtection="1">
      <alignment horizontal="center" vertical="center"/>
      <protection hidden="1"/>
    </xf>
    <xf numFmtId="167" fontId="4" fillId="0" borderId="1" xfId="1" applyNumberFormat="1" applyFont="1" applyFill="1" applyBorder="1" applyAlignment="1" applyProtection="1">
      <alignment horizontal="right" vertical="center"/>
      <protection hidden="1"/>
    </xf>
    <xf numFmtId="164" fontId="2" fillId="0" borderId="2" xfId="1" applyNumberFormat="1" applyFont="1" applyFill="1" applyBorder="1" applyAlignment="1" applyProtection="1">
      <alignment horizontal="center" vertical="center"/>
      <protection hidden="1"/>
    </xf>
    <xf numFmtId="164" fontId="2" fillId="0" borderId="1" xfId="1" applyNumberFormat="1" applyFont="1" applyFill="1" applyBorder="1" applyAlignment="1" applyProtection="1">
      <alignment horizontal="center" vertical="center"/>
      <protection hidden="1"/>
    </xf>
    <xf numFmtId="165" fontId="2" fillId="0" borderId="7" xfId="1" applyNumberFormat="1" applyFont="1" applyFill="1" applyBorder="1" applyAlignment="1" applyProtection="1">
      <alignment horizontal="center" vertical="center" wrapText="1"/>
      <protection hidden="1"/>
    </xf>
    <xf numFmtId="166" fontId="2" fillId="0" borderId="1" xfId="1" applyNumberFormat="1" applyFont="1" applyFill="1" applyBorder="1" applyAlignment="1" applyProtection="1">
      <alignment horizontal="center" vertical="center"/>
      <protection hidden="1"/>
    </xf>
    <xf numFmtId="167" fontId="2" fillId="0" borderId="1" xfId="1" applyNumberFormat="1" applyFont="1" applyFill="1" applyBorder="1" applyAlignment="1" applyProtection="1">
      <alignment horizontal="right" vertical="center"/>
      <protection hidden="1"/>
    </xf>
    <xf numFmtId="164" fontId="2" fillId="0" borderId="8" xfId="1" applyNumberFormat="1" applyFont="1" applyFill="1" applyBorder="1" applyAlignment="1" applyProtection="1">
      <alignment horizontal="center" vertical="center"/>
      <protection hidden="1"/>
    </xf>
    <xf numFmtId="164" fontId="2" fillId="0" borderId="9" xfId="1" applyNumberFormat="1" applyFont="1" applyFill="1" applyBorder="1" applyAlignment="1" applyProtection="1">
      <alignment horizontal="center" vertical="center"/>
      <protection hidden="1"/>
    </xf>
    <xf numFmtId="165" fontId="2" fillId="0" borderId="0" xfId="1" applyNumberFormat="1" applyFont="1" applyFill="1" applyBorder="1" applyAlignment="1" applyProtection="1">
      <alignment horizontal="center" vertical="center" wrapText="1"/>
      <protection hidden="1"/>
    </xf>
    <xf numFmtId="166" fontId="2" fillId="0" borderId="9" xfId="1" applyNumberFormat="1" applyFont="1" applyFill="1" applyBorder="1" applyAlignment="1" applyProtection="1">
      <alignment horizontal="center" vertical="center"/>
      <protection hidden="1"/>
    </xf>
    <xf numFmtId="167" fontId="2" fillId="0" borderId="9" xfId="1" applyNumberFormat="1" applyFont="1" applyFill="1" applyBorder="1" applyAlignment="1" applyProtection="1">
      <alignment horizontal="right" vertical="center"/>
      <protection hidden="1"/>
    </xf>
    <xf numFmtId="164" fontId="4" fillId="0" borderId="8" xfId="1" applyNumberFormat="1" applyFont="1" applyFill="1" applyBorder="1" applyAlignment="1" applyProtection="1">
      <alignment horizontal="center" vertical="center"/>
      <protection hidden="1"/>
    </xf>
    <xf numFmtId="164" fontId="4" fillId="0" borderId="9" xfId="1" applyNumberFormat="1" applyFont="1" applyFill="1" applyBorder="1" applyAlignment="1" applyProtection="1">
      <alignment horizontal="center" vertical="center"/>
      <protection hidden="1"/>
    </xf>
    <xf numFmtId="165" fontId="4" fillId="0" borderId="0" xfId="1" applyNumberFormat="1" applyFont="1" applyFill="1" applyAlignment="1" applyProtection="1">
      <alignment horizontal="center" vertical="center" wrapText="1"/>
      <protection hidden="1"/>
    </xf>
    <xf numFmtId="166" fontId="4" fillId="0" borderId="9" xfId="1" applyNumberFormat="1" applyFont="1" applyFill="1" applyBorder="1" applyAlignment="1" applyProtection="1">
      <alignment horizontal="center" vertical="center"/>
      <protection hidden="1"/>
    </xf>
    <xf numFmtId="167" fontId="4" fillId="0" borderId="9" xfId="1" applyNumberFormat="1" applyFont="1" applyFill="1" applyBorder="1" applyAlignment="1" applyProtection="1">
      <alignment horizontal="right" vertical="center"/>
      <protection hidden="1"/>
    </xf>
    <xf numFmtId="165" fontId="2" fillId="0" borderId="1" xfId="1" applyNumberFormat="1" applyFont="1" applyFill="1" applyBorder="1" applyAlignment="1" applyProtection="1">
      <alignment horizontal="center" vertical="center" wrapText="1"/>
      <protection hidden="1"/>
    </xf>
    <xf numFmtId="165" fontId="2" fillId="0" borderId="0" xfId="1" applyNumberFormat="1" applyFont="1" applyFill="1" applyAlignment="1" applyProtection="1">
      <alignment horizontal="center" vertical="center" wrapText="1"/>
      <protection hidden="1"/>
    </xf>
    <xf numFmtId="0" fontId="2" fillId="0" borderId="4" xfId="1" applyNumberFormat="1" applyFont="1" applyFill="1" applyBorder="1" applyAlignment="1" applyProtection="1">
      <alignment horizontal="left" vertical="top" wrapText="1"/>
      <protection hidden="1"/>
    </xf>
    <xf numFmtId="166" fontId="2" fillId="0" borderId="5" xfId="1" applyNumberFormat="1" applyFont="1" applyFill="1" applyBorder="1" applyAlignment="1" applyProtection="1">
      <alignment horizontal="left" vertical="top"/>
      <protection hidden="1"/>
    </xf>
    <xf numFmtId="167" fontId="3" fillId="0" borderId="0" xfId="1" applyNumberFormat="1" applyFont="1" applyFill="1" applyAlignment="1" applyProtection="1">
      <alignment horizontal="left" vertical="top"/>
      <protection hidden="1"/>
    </xf>
    <xf numFmtId="0" fontId="1" fillId="0" borderId="0" xfId="1" applyFill="1" applyAlignment="1">
      <alignment horizontal="left" vertical="top"/>
    </xf>
    <xf numFmtId="164" fontId="6" fillId="0" borderId="1" xfId="1" applyNumberFormat="1" applyFont="1" applyFill="1" applyBorder="1" applyAlignment="1" applyProtection="1">
      <alignment horizontal="center" vertical="center"/>
      <protection hidden="1"/>
    </xf>
    <xf numFmtId="167" fontId="6" fillId="0" borderId="1" xfId="1" applyNumberFormat="1" applyFont="1" applyFill="1" applyBorder="1" applyAlignment="1" applyProtection="1">
      <alignment horizontal="right" vertical="center"/>
      <protection hidden="1"/>
    </xf>
    <xf numFmtId="164" fontId="7" fillId="0" borderId="1" xfId="1" applyNumberFormat="1" applyFont="1" applyFill="1" applyBorder="1" applyAlignment="1" applyProtection="1">
      <alignment horizontal="center" vertical="center"/>
      <protection hidden="1"/>
    </xf>
    <xf numFmtId="167" fontId="7" fillId="0" borderId="1" xfId="1" applyNumberFormat="1" applyFont="1" applyFill="1" applyBorder="1" applyAlignment="1" applyProtection="1">
      <alignment horizontal="right" vertical="center"/>
      <protection hidden="1"/>
    </xf>
    <xf numFmtId="165" fontId="4" fillId="0" borderId="1" xfId="1" applyNumberFormat="1" applyFont="1" applyFill="1" applyBorder="1" applyAlignment="1" applyProtection="1">
      <alignment horizontal="center" vertical="center" wrapText="1"/>
      <protection hidden="1"/>
    </xf>
    <xf numFmtId="164" fontId="8" fillId="0" borderId="2" xfId="1" applyNumberFormat="1" applyFont="1" applyFill="1" applyBorder="1" applyAlignment="1" applyProtection="1">
      <alignment horizontal="center" vertical="center"/>
      <protection hidden="1"/>
    </xf>
    <xf numFmtId="164" fontId="8" fillId="0" borderId="1" xfId="1" applyNumberFormat="1" applyFont="1" applyFill="1" applyBorder="1" applyAlignment="1" applyProtection="1">
      <alignment horizontal="center" vertical="center"/>
      <protection hidden="1"/>
    </xf>
    <xf numFmtId="164" fontId="9" fillId="0" borderId="4" xfId="1" applyNumberFormat="1" applyFont="1" applyFill="1" applyBorder="1" applyAlignment="1" applyProtection="1">
      <alignment horizontal="center" vertical="center"/>
      <protection hidden="1"/>
    </xf>
    <xf numFmtId="164" fontId="9" fillId="0" borderId="5" xfId="1" applyNumberFormat="1" applyFont="1" applyFill="1" applyBorder="1" applyAlignment="1" applyProtection="1">
      <alignment horizontal="center" vertical="center"/>
      <protection hidden="1"/>
    </xf>
    <xf numFmtId="165" fontId="8" fillId="0" borderId="7" xfId="1" applyNumberFormat="1" applyFont="1" applyFill="1" applyBorder="1" applyAlignment="1" applyProtection="1">
      <alignment horizontal="center" vertical="center" wrapText="1"/>
      <protection hidden="1"/>
    </xf>
    <xf numFmtId="166" fontId="8" fillId="0" borderId="1" xfId="1" applyNumberFormat="1" applyFont="1" applyFill="1" applyBorder="1" applyAlignment="1" applyProtection="1">
      <alignment horizontal="center" vertical="center"/>
      <protection hidden="1"/>
    </xf>
    <xf numFmtId="167" fontId="8" fillId="0" borderId="1" xfId="1" applyNumberFormat="1" applyFont="1" applyFill="1" applyBorder="1" applyAlignment="1" applyProtection="1">
      <alignment horizontal="right" vertical="center"/>
      <protection hidden="1"/>
    </xf>
    <xf numFmtId="166" fontId="9" fillId="0" borderId="5" xfId="1" applyNumberFormat="1" applyFont="1" applyFill="1" applyBorder="1" applyAlignment="1" applyProtection="1">
      <alignment horizontal="center" vertical="center"/>
      <protection hidden="1"/>
    </xf>
    <xf numFmtId="167" fontId="9" fillId="0" borderId="5" xfId="1" applyNumberFormat="1" applyFont="1" applyFill="1" applyBorder="1" applyAlignment="1" applyProtection="1">
      <alignment horizontal="right" vertical="center"/>
      <protection hidden="1"/>
    </xf>
    <xf numFmtId="164" fontId="9" fillId="0" borderId="2" xfId="1" applyNumberFormat="1" applyFont="1" applyFill="1" applyBorder="1" applyAlignment="1" applyProtection="1">
      <alignment horizontal="center" vertical="center"/>
      <protection hidden="1"/>
    </xf>
    <xf numFmtId="164" fontId="9" fillId="0" borderId="1" xfId="1" applyNumberFormat="1" applyFont="1" applyFill="1" applyBorder="1" applyAlignment="1" applyProtection="1">
      <alignment horizontal="center" vertical="center"/>
      <protection hidden="1"/>
    </xf>
    <xf numFmtId="166" fontId="9" fillId="0" borderId="1" xfId="1" applyNumberFormat="1" applyFont="1" applyFill="1" applyBorder="1" applyAlignment="1" applyProtection="1">
      <alignment horizontal="center" vertical="center"/>
      <protection hidden="1"/>
    </xf>
    <xf numFmtId="167" fontId="9" fillId="0" borderId="1" xfId="1" applyNumberFormat="1" applyFont="1" applyFill="1" applyBorder="1" applyAlignment="1" applyProtection="1">
      <alignment horizontal="right" vertical="center"/>
      <protection hidden="1"/>
    </xf>
    <xf numFmtId="164" fontId="9" fillId="0" borderId="8" xfId="1" applyNumberFormat="1" applyFont="1" applyFill="1" applyBorder="1" applyAlignment="1" applyProtection="1">
      <alignment horizontal="center" vertical="center"/>
      <protection hidden="1"/>
    </xf>
    <xf numFmtId="164" fontId="9" fillId="0" borderId="9" xfId="1" applyNumberFormat="1" applyFont="1" applyFill="1" applyBorder="1" applyAlignment="1" applyProtection="1">
      <alignment horizontal="center" vertical="center"/>
      <protection hidden="1"/>
    </xf>
    <xf numFmtId="166" fontId="9" fillId="0" borderId="9" xfId="1" applyNumberFormat="1" applyFont="1" applyFill="1" applyBorder="1" applyAlignment="1" applyProtection="1">
      <alignment horizontal="center" vertical="center"/>
      <protection hidden="1"/>
    </xf>
    <xf numFmtId="167" fontId="9" fillId="0" borderId="9" xfId="1" applyNumberFormat="1" applyFont="1" applyFill="1" applyBorder="1" applyAlignment="1" applyProtection="1">
      <alignment horizontal="right" vertical="center"/>
      <protection hidden="1"/>
    </xf>
    <xf numFmtId="167" fontId="3" fillId="0" borderId="0" xfId="1" applyNumberFormat="1" applyFont="1" applyFill="1" applyBorder="1" applyAlignment="1" applyProtection="1">
      <alignment horizontal="right" vertical="center"/>
      <protection hidden="1"/>
    </xf>
    <xf numFmtId="165" fontId="8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8" fillId="0" borderId="2" xfId="1" applyNumberFormat="1" applyFont="1" applyFill="1" applyBorder="1" applyAlignment="1" applyProtection="1">
      <protection hidden="1"/>
    </xf>
    <xf numFmtId="0" fontId="8" fillId="0" borderId="7" xfId="1" applyNumberFormat="1" applyFont="1" applyFill="1" applyBorder="1" applyAlignment="1" applyProtection="1">
      <protection hidden="1"/>
    </xf>
    <xf numFmtId="0" fontId="9" fillId="0" borderId="7" xfId="1" applyNumberFormat="1" applyFont="1" applyFill="1" applyBorder="1" applyAlignment="1" applyProtection="1">
      <alignment horizontal="center" vertical="center" wrapText="1"/>
      <protection hidden="1"/>
    </xf>
    <xf numFmtId="0" fontId="10" fillId="0" borderId="10" xfId="1" applyNumberFormat="1" applyFont="1" applyFill="1" applyBorder="1" applyAlignment="1" applyProtection="1">
      <protection hidden="1"/>
    </xf>
    <xf numFmtId="0" fontId="2" fillId="0" borderId="0" xfId="1" applyNumberFormat="1" applyFont="1" applyFill="1" applyBorder="1" applyAlignment="1" applyProtection="1">
      <alignment horizontal="left" vertical="center" wrapText="1"/>
      <protection hidden="1"/>
    </xf>
    <xf numFmtId="0" fontId="4" fillId="0" borderId="0" xfId="1" applyNumberFormat="1" applyFont="1" applyFill="1" applyBorder="1" applyAlignment="1" applyProtection="1">
      <protection hidden="1"/>
    </xf>
    <xf numFmtId="0" fontId="11" fillId="0" borderId="0" xfId="1" applyNumberFormat="1" applyFont="1" applyFill="1" applyBorder="1" applyAlignment="1" applyProtection="1">
      <protection hidden="1"/>
    </xf>
    <xf numFmtId="167" fontId="4" fillId="0" borderId="0" xfId="1" applyNumberFormat="1" applyFont="1" applyFill="1" applyBorder="1" applyAlignment="1" applyProtection="1">
      <alignment horizontal="right" vertical="center"/>
      <protection hidden="1"/>
    </xf>
    <xf numFmtId="0" fontId="1" fillId="0" borderId="0" xfId="1" applyFill="1" applyProtection="1">
      <protection hidden="1"/>
    </xf>
    <xf numFmtId="0" fontId="4" fillId="0" borderId="0" xfId="1" applyNumberFormat="1" applyFont="1" applyFill="1" applyBorder="1" applyAlignment="1" applyProtection="1">
      <alignment horizontal="left" vertical="center" wrapText="1"/>
      <protection hidden="1"/>
    </xf>
    <xf numFmtId="0" fontId="2" fillId="0" borderId="0" xfId="1" applyFont="1" applyFill="1" applyBorder="1" applyProtection="1">
      <protection hidden="1"/>
    </xf>
    <xf numFmtId="0" fontId="2" fillId="0" borderId="0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0" xfId="1" applyFont="1" applyFill="1" applyBorder="1" applyAlignment="1" applyProtection="1">
      <protection hidden="1"/>
    </xf>
    <xf numFmtId="0" fontId="12" fillId="0" borderId="0" xfId="1" applyFont="1" applyFill="1" applyBorder="1" applyAlignment="1" applyProtection="1">
      <protection hidden="1"/>
    </xf>
    <xf numFmtId="0" fontId="2" fillId="0" borderId="0" xfId="1" applyNumberFormat="1" applyFont="1" applyFill="1" applyBorder="1" applyAlignment="1" applyProtection="1">
      <protection hidden="1"/>
    </xf>
    <xf numFmtId="0" fontId="12" fillId="0" borderId="0" xfId="1" applyFont="1" applyFill="1" applyBorder="1" applyProtection="1">
      <protection hidden="1"/>
    </xf>
    <xf numFmtId="0" fontId="12" fillId="0" borderId="0" xfId="1" applyNumberFormat="1" applyFont="1" applyFill="1" applyBorder="1" applyAlignment="1" applyProtection="1">
      <alignment horizontal="center"/>
      <protection hidden="1"/>
    </xf>
    <xf numFmtId="0" fontId="1" fillId="0" borderId="0" xfId="1" applyFill="1" applyBorder="1"/>
    <xf numFmtId="0" fontId="2" fillId="0" borderId="0" xfId="1" applyFont="1" applyFill="1" applyProtection="1">
      <protection hidden="1"/>
    </xf>
    <xf numFmtId="0" fontId="12" fillId="0" borderId="0" xfId="1" applyFont="1" applyFill="1" applyProtection="1">
      <protection hidden="1"/>
    </xf>
    <xf numFmtId="0" fontId="12" fillId="0" borderId="0" xfId="1" applyNumberFormat="1" applyFont="1" applyFill="1" applyAlignment="1" applyProtection="1">
      <alignment horizontal="center"/>
      <protection hidden="1"/>
    </xf>
    <xf numFmtId="0" fontId="13" fillId="0" borderId="0" xfId="1" applyFont="1" applyFill="1" applyAlignment="1">
      <alignment horizontal="center" vertical="top" wrapText="1"/>
    </xf>
    <xf numFmtId="165" fontId="2" fillId="0" borderId="3" xfId="1" applyNumberFormat="1" applyFont="1" applyFill="1" applyBorder="1" applyAlignment="1" applyProtection="1">
      <alignment horizontal="center" vertical="center" wrapText="1"/>
      <protection hidden="1"/>
    </xf>
    <xf numFmtId="166" fontId="2" fillId="0" borderId="5" xfId="1" applyNumberFormat="1" applyFont="1" applyFill="1" applyBorder="1" applyAlignment="1" applyProtection="1">
      <alignment horizontal="center" vertical="center" wrapText="1"/>
      <protection hidden="1"/>
    </xf>
    <xf numFmtId="164" fontId="2" fillId="0" borderId="4" xfId="1" applyNumberFormat="1" applyFont="1" applyFill="1" applyBorder="1" applyAlignment="1" applyProtection="1">
      <alignment horizontal="center" vertical="center" wrapText="1"/>
      <protection hidden="1"/>
    </xf>
    <xf numFmtId="164" fontId="2" fillId="0" borderId="5" xfId="1" applyNumberFormat="1" applyFont="1" applyFill="1" applyBorder="1" applyAlignment="1" applyProtection="1">
      <alignment horizontal="center" vertical="center" wrapText="1"/>
      <protection hidden="1"/>
    </xf>
    <xf numFmtId="167" fontId="2" fillId="0" borderId="5" xfId="1" applyNumberFormat="1" applyFont="1" applyFill="1" applyBorder="1" applyAlignment="1" applyProtection="1">
      <alignment horizontal="right" vertical="center" wrapText="1"/>
      <protection hidden="1"/>
    </xf>
    <xf numFmtId="167" fontId="3" fillId="0" borderId="0" xfId="1" applyNumberFormat="1" applyFont="1" applyFill="1" applyAlignment="1" applyProtection="1">
      <alignment horizontal="right" vertical="center" wrapText="1"/>
      <protection hidden="1"/>
    </xf>
    <xf numFmtId="0" fontId="1" fillId="0" borderId="0" xfId="1" applyFill="1" applyAlignment="1">
      <alignment wrapText="1"/>
    </xf>
    <xf numFmtId="166" fontId="2" fillId="0" borderId="1" xfId="1" applyNumberFormat="1" applyFont="1" applyFill="1" applyBorder="1" applyAlignment="1" applyProtection="1">
      <alignment horizontal="center" vertical="center" wrapText="1"/>
      <protection hidden="1"/>
    </xf>
    <xf numFmtId="164" fontId="2" fillId="0" borderId="2" xfId="1" applyNumberFormat="1" applyFont="1" applyFill="1" applyBorder="1" applyAlignment="1" applyProtection="1">
      <alignment horizontal="center" vertical="center" wrapText="1"/>
      <protection hidden="1"/>
    </xf>
    <xf numFmtId="164" fontId="2" fillId="0" borderId="1" xfId="1" applyNumberFormat="1" applyFont="1" applyFill="1" applyBorder="1" applyAlignment="1" applyProtection="1">
      <alignment horizontal="center" vertical="center" wrapText="1"/>
      <protection hidden="1"/>
    </xf>
    <xf numFmtId="167" fontId="2" fillId="0" borderId="1" xfId="1" applyNumberFormat="1" applyFont="1" applyFill="1" applyBorder="1" applyAlignment="1" applyProtection="1">
      <alignment horizontal="right" vertical="center" wrapText="1"/>
      <protection hidden="1"/>
    </xf>
    <xf numFmtId="166" fontId="4" fillId="0" borderId="5" xfId="1" applyNumberFormat="1" applyFont="1" applyFill="1" applyBorder="1" applyAlignment="1" applyProtection="1">
      <alignment horizontal="center" vertical="center" wrapText="1"/>
      <protection hidden="1"/>
    </xf>
    <xf numFmtId="164" fontId="4" fillId="0" borderId="4" xfId="1" applyNumberFormat="1" applyFont="1" applyFill="1" applyBorder="1" applyAlignment="1" applyProtection="1">
      <alignment horizontal="center" vertical="center" wrapText="1"/>
      <protection hidden="1"/>
    </xf>
    <xf numFmtId="164" fontId="4" fillId="0" borderId="5" xfId="1" applyNumberFormat="1" applyFont="1" applyFill="1" applyBorder="1" applyAlignment="1" applyProtection="1">
      <alignment horizontal="center" vertical="center" wrapText="1"/>
      <protection hidden="1"/>
    </xf>
    <xf numFmtId="167" fontId="14" fillId="0" borderId="0" xfId="1" applyNumberFormat="1" applyFont="1" applyFill="1" applyAlignment="1" applyProtection="1">
      <alignment horizontal="right" vertical="center"/>
      <protection hidden="1"/>
    </xf>
    <xf numFmtId="0" fontId="15" fillId="0" borderId="0" xfId="1" applyFont="1" applyFill="1"/>
    <xf numFmtId="165" fontId="4" fillId="0" borderId="3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1" xfId="1" applyNumberFormat="1" applyFont="1" applyFill="1" applyBorder="1" applyAlignment="1" applyProtection="1">
      <alignment horizontal="left" vertical="top" wrapText="1"/>
      <protection hidden="1"/>
    </xf>
    <xf numFmtId="166" fontId="4" fillId="0" borderId="1" xfId="1" applyNumberFormat="1" applyFont="1" applyFill="1" applyBorder="1" applyAlignment="1" applyProtection="1">
      <alignment horizontal="left" vertical="top"/>
      <protection hidden="1"/>
    </xf>
    <xf numFmtId="0" fontId="1" fillId="0" borderId="0" xfId="1" applyFill="1" applyAlignment="1">
      <alignment horizontal="center"/>
    </xf>
    <xf numFmtId="0" fontId="13" fillId="0" borderId="0" xfId="1" applyFont="1" applyFill="1" applyAlignment="1">
      <alignment vertical="top" wrapText="1"/>
    </xf>
    <xf numFmtId="0" fontId="2" fillId="0" borderId="0" xfId="1" applyNumberFormat="1" applyFont="1" applyFill="1" applyBorder="1" applyAlignment="1" applyProtection="1">
      <alignment horizontal="center"/>
      <protection hidden="1"/>
    </xf>
    <xf numFmtId="0" fontId="12" fillId="0" borderId="0" xfId="1" applyFont="1" applyFill="1" applyBorder="1" applyAlignment="1" applyProtection="1">
      <alignment horizontal="center"/>
      <protection hidden="1"/>
    </xf>
    <xf numFmtId="0" fontId="12" fillId="0" borderId="0" xfId="1" applyFont="1" applyFill="1"/>
    <xf numFmtId="0" fontId="1" fillId="0" borderId="0" xfId="1"/>
    <xf numFmtId="0" fontId="16" fillId="0" borderId="0" xfId="1" applyFont="1" applyBorder="1" applyAlignment="1">
      <alignment horizontal="center" vertical="center"/>
    </xf>
    <xf numFmtId="0" fontId="2" fillId="3" borderId="2" xfId="1" applyNumberFormat="1" applyFont="1" applyFill="1" applyBorder="1" applyAlignment="1" applyProtection="1">
      <alignment horizontal="left" vertical="center" wrapText="1"/>
      <protection hidden="1"/>
    </xf>
    <xf numFmtId="0" fontId="4" fillId="4" borderId="1" xfId="1" applyNumberFormat="1" applyFont="1" applyFill="1" applyBorder="1" applyAlignment="1" applyProtection="1">
      <alignment horizontal="left" vertical="top" wrapText="1"/>
      <protection hidden="1"/>
    </xf>
    <xf numFmtId="0" fontId="4" fillId="0" borderId="4" xfId="1" applyNumberFormat="1" applyFont="1" applyFill="1" applyBorder="1" applyAlignment="1" applyProtection="1">
      <alignment horizontal="left" vertical="top" wrapText="1"/>
      <protection hidden="1"/>
    </xf>
    <xf numFmtId="0" fontId="8" fillId="0" borderId="11" xfId="1" applyNumberFormat="1" applyFont="1" applyFill="1" applyBorder="1" applyAlignment="1" applyProtection="1">
      <protection hidden="1"/>
    </xf>
    <xf numFmtId="0" fontId="9" fillId="0" borderId="10" xfId="1" applyNumberFormat="1" applyFont="1" applyFill="1" applyBorder="1" applyAlignment="1" applyProtection="1">
      <alignment horizontal="center" vertical="center" wrapText="1"/>
      <protection hidden="1"/>
    </xf>
    <xf numFmtId="0" fontId="8" fillId="0" borderId="10" xfId="1" applyNumberFormat="1" applyFont="1" applyFill="1" applyBorder="1" applyAlignment="1" applyProtection="1">
      <protection hidden="1"/>
    </xf>
    <xf numFmtId="0" fontId="7" fillId="0" borderId="1" xfId="0" applyFont="1" applyFill="1" applyBorder="1" applyAlignment="1">
      <alignment vertical="top"/>
    </xf>
    <xf numFmtId="0" fontId="2" fillId="0" borderId="4" xfId="1" applyNumberFormat="1" applyFont="1" applyFill="1" applyBorder="1" applyAlignment="1" applyProtection="1">
      <alignment horizontal="center" vertical="center" wrapText="1"/>
      <protection hidden="1"/>
    </xf>
    <xf numFmtId="49" fontId="2" fillId="0" borderId="1" xfId="1" applyNumberFormat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justify" vertical="center" wrapText="1"/>
    </xf>
    <xf numFmtId="168" fontId="2" fillId="2" borderId="1" xfId="1" applyNumberFormat="1" applyFont="1" applyFill="1" applyBorder="1" applyAlignment="1">
      <alignment horizontal="center" vertical="center" wrapText="1"/>
    </xf>
    <xf numFmtId="167" fontId="4" fillId="0" borderId="4" xfId="1" applyNumberFormat="1" applyFont="1" applyFill="1" applyBorder="1" applyAlignment="1" applyProtection="1">
      <alignment horizontal="right" vertical="center"/>
      <protection hidden="1"/>
    </xf>
    <xf numFmtId="167" fontId="2" fillId="0" borderId="4" xfId="1" applyNumberFormat="1" applyFont="1" applyFill="1" applyBorder="1" applyAlignment="1" applyProtection="1">
      <alignment horizontal="right" vertical="center"/>
      <protection hidden="1"/>
    </xf>
    <xf numFmtId="167" fontId="2" fillId="0" borderId="2" xfId="1" applyNumberFormat="1" applyFont="1" applyFill="1" applyBorder="1" applyAlignment="1" applyProtection="1">
      <alignment horizontal="right" vertical="center"/>
      <protection hidden="1"/>
    </xf>
    <xf numFmtId="167" fontId="4" fillId="0" borderId="2" xfId="1" applyNumberFormat="1" applyFont="1" applyFill="1" applyBorder="1" applyAlignment="1" applyProtection="1">
      <alignment horizontal="right" vertical="center"/>
      <protection hidden="1"/>
    </xf>
    <xf numFmtId="167" fontId="4" fillId="0" borderId="8" xfId="1" applyNumberFormat="1" applyFont="1" applyFill="1" applyBorder="1" applyAlignment="1" applyProtection="1">
      <alignment horizontal="right" vertical="center"/>
      <protection hidden="1"/>
    </xf>
    <xf numFmtId="167" fontId="9" fillId="0" borderId="4" xfId="1" applyNumberFormat="1" applyFont="1" applyFill="1" applyBorder="1" applyAlignment="1" applyProtection="1">
      <alignment horizontal="right" vertical="center"/>
      <protection hidden="1"/>
    </xf>
    <xf numFmtId="167" fontId="9" fillId="0" borderId="2" xfId="1" applyNumberFormat="1" applyFont="1" applyFill="1" applyBorder="1" applyAlignment="1" applyProtection="1">
      <alignment horizontal="right" vertical="center"/>
      <protection hidden="1"/>
    </xf>
    <xf numFmtId="167" fontId="9" fillId="0" borderId="8" xfId="1" applyNumberFormat="1" applyFont="1" applyFill="1" applyBorder="1" applyAlignment="1" applyProtection="1">
      <alignment horizontal="right" vertical="center"/>
      <protection hidden="1"/>
    </xf>
    <xf numFmtId="0" fontId="0" fillId="0" borderId="0" xfId="0" applyAlignment="1">
      <alignment wrapText="1"/>
    </xf>
    <xf numFmtId="0" fontId="10" fillId="0" borderId="0" xfId="1" applyNumberFormat="1" applyFont="1" applyFill="1" applyAlignment="1" applyProtection="1">
      <alignment horizontal="right" vertical="top" wrapText="1"/>
      <protection hidden="1"/>
    </xf>
    <xf numFmtId="168" fontId="4" fillId="0" borderId="4" xfId="1" applyNumberFormat="1" applyFont="1" applyFill="1" applyBorder="1" applyAlignment="1" applyProtection="1">
      <alignment horizontal="right" vertical="center"/>
      <protection hidden="1"/>
    </xf>
    <xf numFmtId="168" fontId="2" fillId="0" borderId="4" xfId="1" applyNumberFormat="1" applyFont="1" applyFill="1" applyBorder="1" applyAlignment="1" applyProtection="1">
      <alignment horizontal="right" vertical="center"/>
      <protection hidden="1"/>
    </xf>
    <xf numFmtId="168" fontId="2" fillId="0" borderId="2" xfId="1" applyNumberFormat="1" applyFont="1" applyFill="1" applyBorder="1" applyAlignment="1" applyProtection="1">
      <alignment horizontal="right" vertical="center"/>
      <protection hidden="1"/>
    </xf>
    <xf numFmtId="168" fontId="4" fillId="0" borderId="2" xfId="1" applyNumberFormat="1" applyFont="1" applyFill="1" applyBorder="1" applyAlignment="1" applyProtection="1">
      <alignment horizontal="right" vertical="center"/>
      <protection hidden="1"/>
    </xf>
    <xf numFmtId="168" fontId="4" fillId="0" borderId="8" xfId="1" applyNumberFormat="1" applyFont="1" applyFill="1" applyBorder="1" applyAlignment="1" applyProtection="1">
      <alignment horizontal="right" vertical="center"/>
      <protection hidden="1"/>
    </xf>
    <xf numFmtId="168" fontId="8" fillId="0" borderId="2" xfId="1" applyNumberFormat="1" applyFont="1" applyFill="1" applyBorder="1" applyAlignment="1" applyProtection="1">
      <alignment horizontal="right" vertical="center"/>
      <protection hidden="1"/>
    </xf>
    <xf numFmtId="168" fontId="9" fillId="0" borderId="4" xfId="1" applyNumberFormat="1" applyFont="1" applyFill="1" applyBorder="1" applyAlignment="1" applyProtection="1">
      <alignment horizontal="right" vertical="center"/>
      <protection hidden="1"/>
    </xf>
    <xf numFmtId="168" fontId="9" fillId="0" borderId="2" xfId="1" applyNumberFormat="1" applyFont="1" applyFill="1" applyBorder="1" applyAlignment="1" applyProtection="1">
      <alignment horizontal="right" vertical="center"/>
      <protection hidden="1"/>
    </xf>
    <xf numFmtId="168" fontId="9" fillId="0" borderId="8" xfId="1" applyNumberFormat="1" applyFont="1" applyFill="1" applyBorder="1" applyAlignment="1" applyProtection="1">
      <alignment horizontal="right" vertical="center"/>
      <protection hidden="1"/>
    </xf>
    <xf numFmtId="168" fontId="2" fillId="0" borderId="1" xfId="1" applyNumberFormat="1" applyFont="1" applyFill="1" applyBorder="1" applyAlignment="1" applyProtection="1">
      <alignment horizontal="right" vertical="center"/>
      <protection hidden="1"/>
    </xf>
    <xf numFmtId="168" fontId="4" fillId="0" borderId="1" xfId="1" applyNumberFormat="1" applyFont="1" applyFill="1" applyBorder="1" applyAlignment="1" applyProtection="1">
      <alignment horizontal="right"/>
      <protection hidden="1"/>
    </xf>
    <xf numFmtId="0" fontId="2" fillId="0" borderId="1" xfId="1" applyNumberFormat="1" applyFont="1" applyFill="1" applyBorder="1" applyAlignment="1" applyProtection="1">
      <alignment horizontal="left" vertical="top" wrapText="1"/>
      <protection hidden="1"/>
    </xf>
    <xf numFmtId="0" fontId="9" fillId="0" borderId="1" xfId="1" applyNumberFormat="1" applyFont="1" applyFill="1" applyBorder="1" applyAlignment="1" applyProtection="1">
      <alignment horizontal="left" vertical="top" wrapText="1"/>
      <protection hidden="1"/>
    </xf>
    <xf numFmtId="0" fontId="2" fillId="3" borderId="1" xfId="1" applyNumberFormat="1" applyFont="1" applyFill="1" applyBorder="1" applyAlignment="1" applyProtection="1">
      <alignment horizontal="left" vertical="top" wrapText="1"/>
      <protection hidden="1"/>
    </xf>
    <xf numFmtId="0" fontId="7" fillId="0" borderId="1" xfId="0" applyFont="1" applyFill="1" applyBorder="1" applyAlignment="1">
      <alignment horizontal="left" vertical="top"/>
    </xf>
    <xf numFmtId="0" fontId="2" fillId="0" borderId="2" xfId="1" applyNumberFormat="1" applyFont="1" applyFill="1" applyBorder="1" applyAlignment="1" applyProtection="1">
      <alignment horizontal="left" vertical="top" wrapText="1"/>
      <protection hidden="1"/>
    </xf>
    <xf numFmtId="0" fontId="2" fillId="0" borderId="8" xfId="1" applyNumberFormat="1" applyFont="1" applyFill="1" applyBorder="1" applyAlignment="1" applyProtection="1">
      <alignment horizontal="left" vertical="top" wrapText="1"/>
      <protection hidden="1"/>
    </xf>
    <xf numFmtId="0" fontId="4" fillId="0" borderId="8" xfId="1" applyNumberFormat="1" applyFont="1" applyFill="1" applyBorder="1" applyAlignment="1" applyProtection="1">
      <alignment horizontal="left" vertical="top" wrapText="1"/>
      <protection hidden="1"/>
    </xf>
    <xf numFmtId="0" fontId="4" fillId="0" borderId="2" xfId="1" applyNumberFormat="1" applyFont="1" applyFill="1" applyBorder="1" applyAlignment="1" applyProtection="1">
      <alignment horizontal="left" vertical="top" wrapText="1"/>
      <protection hidden="1"/>
    </xf>
    <xf numFmtId="0" fontId="8" fillId="0" borderId="2" xfId="1" applyNumberFormat="1" applyFont="1" applyFill="1" applyBorder="1" applyAlignment="1" applyProtection="1">
      <alignment horizontal="left" vertical="top" wrapText="1"/>
      <protection hidden="1"/>
    </xf>
    <xf numFmtId="0" fontId="9" fillId="0" borderId="2" xfId="1" applyNumberFormat="1" applyFont="1" applyFill="1" applyBorder="1" applyAlignment="1" applyProtection="1">
      <alignment horizontal="left" vertical="top" wrapText="1"/>
      <protection hidden="1"/>
    </xf>
    <xf numFmtId="0" fontId="9" fillId="0" borderId="4" xfId="1" applyNumberFormat="1" applyFont="1" applyFill="1" applyBorder="1" applyAlignment="1" applyProtection="1">
      <alignment horizontal="left" vertical="top"/>
      <protection hidden="1"/>
    </xf>
    <xf numFmtId="0" fontId="9" fillId="0" borderId="4" xfId="1" applyNumberFormat="1" applyFont="1" applyFill="1" applyBorder="1" applyAlignment="1" applyProtection="1">
      <alignment horizontal="left" vertical="top" wrapText="1"/>
      <protection hidden="1"/>
    </xf>
    <xf numFmtId="0" fontId="2" fillId="3" borderId="2" xfId="1" applyNumberFormat="1" applyFont="1" applyFill="1" applyBorder="1" applyAlignment="1" applyProtection="1">
      <alignment horizontal="left" vertical="top" wrapText="1"/>
      <protection hidden="1"/>
    </xf>
    <xf numFmtId="0" fontId="8" fillId="0" borderId="1" xfId="1" applyNumberFormat="1" applyFont="1" applyFill="1" applyBorder="1" applyAlignment="1" applyProtection="1">
      <alignment horizontal="left" vertical="top" wrapText="1"/>
      <protection hidden="1"/>
    </xf>
    <xf numFmtId="168" fontId="4" fillId="0" borderId="5" xfId="1" applyNumberFormat="1" applyFont="1" applyFill="1" applyBorder="1" applyAlignment="1" applyProtection="1">
      <alignment horizontal="right" vertical="center" wrapText="1"/>
      <protection hidden="1"/>
    </xf>
    <xf numFmtId="168" fontId="2" fillId="0" borderId="5" xfId="1" applyNumberFormat="1" applyFont="1" applyFill="1" applyBorder="1" applyAlignment="1" applyProtection="1">
      <alignment horizontal="right" vertical="center" wrapText="1"/>
      <protection hidden="1"/>
    </xf>
    <xf numFmtId="168" fontId="2" fillId="0" borderId="1" xfId="1" applyNumberFormat="1" applyFont="1" applyFill="1" applyBorder="1" applyAlignment="1" applyProtection="1">
      <alignment horizontal="right" vertical="center" wrapText="1"/>
      <protection hidden="1"/>
    </xf>
    <xf numFmtId="168" fontId="4" fillId="0" borderId="1" xfId="1" applyNumberFormat="1" applyFont="1" applyFill="1" applyBorder="1" applyAlignment="1" applyProtection="1">
      <alignment horizontal="right" vertical="center"/>
      <protection hidden="1"/>
    </xf>
    <xf numFmtId="168" fontId="4" fillId="0" borderId="5" xfId="1" applyNumberFormat="1" applyFont="1" applyFill="1" applyBorder="1" applyAlignment="1" applyProtection="1">
      <alignment horizontal="right" vertical="center"/>
      <protection hidden="1"/>
    </xf>
    <xf numFmtId="168" fontId="2" fillId="0" borderId="5" xfId="1" applyNumberFormat="1" applyFont="1" applyFill="1" applyBorder="1" applyAlignment="1" applyProtection="1">
      <alignment horizontal="right" vertical="center"/>
      <protection hidden="1"/>
    </xf>
    <xf numFmtId="168" fontId="9" fillId="0" borderId="5" xfId="1" applyNumberFormat="1" applyFont="1" applyFill="1" applyBorder="1" applyAlignment="1" applyProtection="1">
      <alignment horizontal="right" vertical="center"/>
      <protection hidden="1"/>
    </xf>
    <xf numFmtId="168" fontId="9" fillId="0" borderId="1" xfId="1" applyNumberFormat="1" applyFont="1" applyFill="1" applyBorder="1" applyAlignment="1" applyProtection="1">
      <alignment horizontal="right" vertical="center"/>
      <protection hidden="1"/>
    </xf>
    <xf numFmtId="168" fontId="4" fillId="0" borderId="9" xfId="1" applyNumberFormat="1" applyFont="1" applyFill="1" applyBorder="1" applyAlignment="1" applyProtection="1">
      <alignment horizontal="right" vertical="center"/>
      <protection hidden="1"/>
    </xf>
    <xf numFmtId="168" fontId="2" fillId="0" borderId="9" xfId="1" applyNumberFormat="1" applyFont="1" applyFill="1" applyBorder="1" applyAlignment="1" applyProtection="1">
      <alignment horizontal="right" vertical="center"/>
      <protection hidden="1"/>
    </xf>
    <xf numFmtId="168" fontId="6" fillId="0" borderId="1" xfId="1" applyNumberFormat="1" applyFont="1" applyFill="1" applyBorder="1" applyAlignment="1" applyProtection="1">
      <alignment horizontal="right" vertical="center"/>
      <protection hidden="1"/>
    </xf>
    <xf numFmtId="168" fontId="7" fillId="0" borderId="1" xfId="1" applyNumberFormat="1" applyFont="1" applyFill="1" applyBorder="1" applyAlignment="1" applyProtection="1">
      <alignment horizontal="right" vertical="center"/>
      <protection hidden="1"/>
    </xf>
    <xf numFmtId="168" fontId="8" fillId="0" borderId="1" xfId="1" applyNumberFormat="1" applyFont="1" applyFill="1" applyBorder="1" applyAlignment="1" applyProtection="1">
      <alignment horizontal="right"/>
      <protection hidden="1"/>
    </xf>
    <xf numFmtId="168" fontId="2" fillId="0" borderId="1" xfId="1" applyNumberFormat="1" applyFont="1" applyFill="1" applyBorder="1" applyAlignment="1">
      <alignment horizontal="center" vertical="center" wrapText="1"/>
    </xf>
    <xf numFmtId="168" fontId="4" fillId="0" borderId="3" xfId="1" applyNumberFormat="1" applyFont="1" applyFill="1" applyBorder="1" applyAlignment="1">
      <alignment horizontal="center" vertical="center" wrapText="1"/>
    </xf>
    <xf numFmtId="168" fontId="8" fillId="0" borderId="1" xfId="1" applyNumberFormat="1" applyFont="1" applyFill="1" applyBorder="1" applyAlignment="1" applyProtection="1">
      <alignment horizontal="right" vertical="center"/>
      <protection hidden="1"/>
    </xf>
    <xf numFmtId="168" fontId="8" fillId="0" borderId="5" xfId="1" applyNumberFormat="1" applyFont="1" applyFill="1" applyBorder="1" applyAlignment="1" applyProtection="1">
      <alignment horizontal="right" vertical="center"/>
      <protection hidden="1"/>
    </xf>
    <xf numFmtId="168" fontId="9" fillId="0" borderId="9" xfId="1" applyNumberFormat="1" applyFont="1" applyFill="1" applyBorder="1" applyAlignment="1" applyProtection="1">
      <alignment horizontal="right" vertical="center"/>
      <protection hidden="1"/>
    </xf>
    <xf numFmtId="0" fontId="4" fillId="3" borderId="4" xfId="1" applyNumberFormat="1" applyFont="1" applyFill="1" applyBorder="1" applyAlignment="1" applyProtection="1">
      <alignment horizontal="left" vertical="center" wrapText="1"/>
      <protection hidden="1"/>
    </xf>
    <xf numFmtId="0" fontId="4" fillId="3" borderId="4" xfId="1" applyNumberFormat="1" applyFont="1" applyFill="1" applyBorder="1" applyAlignment="1" applyProtection="1">
      <alignment horizontal="center" vertical="center" wrapText="1"/>
      <protection hidden="1"/>
    </xf>
    <xf numFmtId="0" fontId="2" fillId="3" borderId="4" xfId="1" applyNumberFormat="1" applyFont="1" applyFill="1" applyBorder="1" applyAlignment="1" applyProtection="1">
      <alignment horizontal="center" vertical="center" wrapText="1"/>
      <protection hidden="1"/>
    </xf>
    <xf numFmtId="0" fontId="2" fillId="3" borderId="5" xfId="1" applyNumberFormat="1" applyFont="1" applyFill="1" applyBorder="1" applyAlignment="1" applyProtection="1">
      <alignment horizontal="center" vertical="center" wrapText="1"/>
      <protection hidden="1"/>
    </xf>
    <xf numFmtId="0" fontId="2" fillId="3" borderId="6" xfId="1" applyNumberFormat="1" applyFont="1" applyFill="1" applyBorder="1" applyAlignment="1" applyProtection="1">
      <alignment horizontal="center" vertical="center" wrapText="1"/>
      <protection hidden="1"/>
    </xf>
    <xf numFmtId="164" fontId="4" fillId="3" borderId="4" xfId="1" applyNumberFormat="1" applyFont="1" applyFill="1" applyBorder="1" applyAlignment="1" applyProtection="1">
      <alignment horizontal="center" vertical="center"/>
      <protection hidden="1"/>
    </xf>
    <xf numFmtId="164" fontId="4" fillId="3" borderId="5" xfId="1" applyNumberFormat="1" applyFont="1" applyFill="1" applyBorder="1" applyAlignment="1" applyProtection="1">
      <alignment horizontal="center" vertical="center"/>
      <protection hidden="1"/>
    </xf>
    <xf numFmtId="165" fontId="4" fillId="3" borderId="6" xfId="1" applyNumberFormat="1" applyFont="1" applyFill="1" applyBorder="1" applyAlignment="1" applyProtection="1">
      <alignment horizontal="center" vertical="center" wrapText="1"/>
      <protection hidden="1"/>
    </xf>
    <xf numFmtId="166" fontId="4" fillId="3" borderId="5" xfId="1" applyNumberFormat="1" applyFont="1" applyFill="1" applyBorder="1" applyAlignment="1" applyProtection="1">
      <alignment horizontal="center" vertical="center"/>
      <protection hidden="1"/>
    </xf>
    <xf numFmtId="0" fontId="2" fillId="3" borderId="4" xfId="1" applyNumberFormat="1" applyFont="1" applyFill="1" applyBorder="1" applyAlignment="1" applyProtection="1">
      <alignment horizontal="left" vertical="center" wrapText="1"/>
      <protection hidden="1"/>
    </xf>
    <xf numFmtId="164" fontId="2" fillId="3" borderId="4" xfId="1" applyNumberFormat="1" applyFont="1" applyFill="1" applyBorder="1" applyAlignment="1" applyProtection="1">
      <alignment horizontal="center" vertical="center"/>
      <protection hidden="1"/>
    </xf>
    <xf numFmtId="164" fontId="2" fillId="3" borderId="5" xfId="1" applyNumberFormat="1" applyFont="1" applyFill="1" applyBorder="1" applyAlignment="1" applyProtection="1">
      <alignment horizontal="center" vertical="center"/>
      <protection hidden="1"/>
    </xf>
    <xf numFmtId="165" fontId="2" fillId="3" borderId="6" xfId="1" applyNumberFormat="1" applyFont="1" applyFill="1" applyBorder="1" applyAlignment="1" applyProtection="1">
      <alignment horizontal="center" vertical="center" wrapText="1"/>
      <protection hidden="1"/>
    </xf>
    <xf numFmtId="166" fontId="2" fillId="3" borderId="5" xfId="1" applyNumberFormat="1" applyFont="1" applyFill="1" applyBorder="1" applyAlignment="1" applyProtection="1">
      <alignment horizontal="center" vertical="center"/>
      <protection hidden="1"/>
    </xf>
    <xf numFmtId="0" fontId="2" fillId="3" borderId="1" xfId="1" applyNumberFormat="1" applyFont="1" applyFill="1" applyBorder="1" applyAlignment="1" applyProtection="1">
      <alignment horizontal="left" vertical="center" wrapText="1"/>
      <protection hidden="1"/>
    </xf>
    <xf numFmtId="164" fontId="2" fillId="3" borderId="1" xfId="1" applyNumberFormat="1" applyFont="1" applyFill="1" applyBorder="1" applyAlignment="1" applyProtection="1">
      <alignment horizontal="center" vertical="center"/>
      <protection hidden="1"/>
    </xf>
    <xf numFmtId="165" fontId="2" fillId="3" borderId="1" xfId="1" applyNumberFormat="1" applyFont="1" applyFill="1" applyBorder="1" applyAlignment="1" applyProtection="1">
      <alignment horizontal="center" vertical="center" wrapText="1"/>
      <protection hidden="1"/>
    </xf>
    <xf numFmtId="166" fontId="2" fillId="3" borderId="1" xfId="1" applyNumberFormat="1" applyFont="1" applyFill="1" applyBorder="1" applyAlignment="1" applyProtection="1">
      <alignment horizontal="center" vertical="center"/>
      <protection hidden="1"/>
    </xf>
    <xf numFmtId="0" fontId="4" fillId="3" borderId="1" xfId="1" applyNumberFormat="1" applyFont="1" applyFill="1" applyBorder="1" applyAlignment="1" applyProtection="1">
      <alignment horizontal="left" vertical="center" wrapText="1"/>
      <protection hidden="1"/>
    </xf>
    <xf numFmtId="164" fontId="4" fillId="3" borderId="1" xfId="1" applyNumberFormat="1" applyFont="1" applyFill="1" applyBorder="1" applyAlignment="1" applyProtection="1">
      <alignment horizontal="center" vertical="center"/>
      <protection hidden="1"/>
    </xf>
    <xf numFmtId="165" fontId="4" fillId="3" borderId="1" xfId="1" applyNumberFormat="1" applyFont="1" applyFill="1" applyBorder="1" applyAlignment="1" applyProtection="1">
      <alignment horizontal="center" vertical="center" wrapText="1"/>
      <protection hidden="1"/>
    </xf>
    <xf numFmtId="166" fontId="4" fillId="3" borderId="1" xfId="1" applyNumberFormat="1" applyFont="1" applyFill="1" applyBorder="1" applyAlignment="1" applyProtection="1">
      <alignment horizontal="center" vertical="center"/>
      <protection hidden="1"/>
    </xf>
    <xf numFmtId="164" fontId="2" fillId="3" borderId="2" xfId="1" applyNumberFormat="1" applyFont="1" applyFill="1" applyBorder="1" applyAlignment="1" applyProtection="1">
      <alignment horizontal="center" vertical="center"/>
      <protection hidden="1"/>
    </xf>
    <xf numFmtId="165" fontId="2" fillId="3" borderId="7" xfId="1" applyNumberFormat="1" applyFont="1" applyFill="1" applyBorder="1" applyAlignment="1" applyProtection="1">
      <alignment horizontal="center" vertical="center" wrapText="1"/>
      <protection hidden="1"/>
    </xf>
    <xf numFmtId="0" fontId="2" fillId="3" borderId="8" xfId="1" applyNumberFormat="1" applyFont="1" applyFill="1" applyBorder="1" applyAlignment="1" applyProtection="1">
      <alignment horizontal="left" vertical="center" wrapText="1"/>
      <protection hidden="1"/>
    </xf>
    <xf numFmtId="164" fontId="2" fillId="3" borderId="8" xfId="1" applyNumberFormat="1" applyFont="1" applyFill="1" applyBorder="1" applyAlignment="1" applyProtection="1">
      <alignment horizontal="center" vertical="center"/>
      <protection hidden="1"/>
    </xf>
    <xf numFmtId="164" fontId="2" fillId="3" borderId="9" xfId="1" applyNumberFormat="1" applyFont="1" applyFill="1" applyBorder="1" applyAlignment="1" applyProtection="1">
      <alignment horizontal="center" vertical="center"/>
      <protection hidden="1"/>
    </xf>
    <xf numFmtId="166" fontId="2" fillId="3" borderId="9" xfId="1" applyNumberFormat="1" applyFont="1" applyFill="1" applyBorder="1" applyAlignment="1" applyProtection="1">
      <alignment horizontal="center" vertical="center"/>
      <protection hidden="1"/>
    </xf>
    <xf numFmtId="0" fontId="4" fillId="3" borderId="8" xfId="1" applyNumberFormat="1" applyFont="1" applyFill="1" applyBorder="1" applyAlignment="1" applyProtection="1">
      <alignment horizontal="left" vertical="center" wrapText="1"/>
      <protection hidden="1"/>
    </xf>
    <xf numFmtId="164" fontId="4" fillId="3" borderId="8" xfId="1" applyNumberFormat="1" applyFont="1" applyFill="1" applyBorder="1" applyAlignment="1" applyProtection="1">
      <alignment horizontal="center" vertical="center"/>
      <protection hidden="1"/>
    </xf>
    <xf numFmtId="164" fontId="4" fillId="3" borderId="9" xfId="1" applyNumberFormat="1" applyFont="1" applyFill="1" applyBorder="1" applyAlignment="1" applyProtection="1">
      <alignment horizontal="center" vertical="center"/>
      <protection hidden="1"/>
    </xf>
    <xf numFmtId="165" fontId="4" fillId="3" borderId="0" xfId="1" applyNumberFormat="1" applyFont="1" applyFill="1" applyAlignment="1" applyProtection="1">
      <alignment horizontal="center" vertical="center" wrapText="1"/>
      <protection hidden="1"/>
    </xf>
    <xf numFmtId="166" fontId="4" fillId="3" borderId="9" xfId="1" applyNumberFormat="1" applyFont="1" applyFill="1" applyBorder="1" applyAlignment="1" applyProtection="1">
      <alignment horizontal="center" vertical="center"/>
      <protection hidden="1"/>
    </xf>
    <xf numFmtId="0" fontId="4" fillId="3" borderId="2" xfId="1" applyNumberFormat="1" applyFont="1" applyFill="1" applyBorder="1" applyAlignment="1" applyProtection="1">
      <alignment horizontal="left" vertical="center" wrapText="1"/>
      <protection hidden="1"/>
    </xf>
    <xf numFmtId="164" fontId="4" fillId="3" borderId="2" xfId="1" applyNumberFormat="1" applyFont="1" applyFill="1" applyBorder="1" applyAlignment="1" applyProtection="1">
      <alignment horizontal="center" vertical="center"/>
      <protection hidden="1"/>
    </xf>
    <xf numFmtId="165" fontId="4" fillId="3" borderId="7" xfId="1" applyNumberFormat="1" applyFont="1" applyFill="1" applyBorder="1" applyAlignment="1" applyProtection="1">
      <alignment horizontal="center" vertical="center" wrapText="1"/>
      <protection hidden="1"/>
    </xf>
    <xf numFmtId="165" fontId="2" fillId="3" borderId="0" xfId="1" applyNumberFormat="1" applyFont="1" applyFill="1" applyAlignment="1" applyProtection="1">
      <alignment horizontal="center" vertical="center" wrapText="1"/>
      <protection hidden="1"/>
    </xf>
    <xf numFmtId="0" fontId="2" fillId="3" borderId="4" xfId="1" applyNumberFormat="1" applyFont="1" applyFill="1" applyBorder="1" applyAlignment="1" applyProtection="1">
      <alignment horizontal="left" vertical="top" wrapText="1"/>
      <protection hidden="1"/>
    </xf>
    <xf numFmtId="166" fontId="2" fillId="3" borderId="5" xfId="1" applyNumberFormat="1" applyFont="1" applyFill="1" applyBorder="1" applyAlignment="1" applyProtection="1">
      <alignment horizontal="left" vertical="top"/>
      <protection hidden="1"/>
    </xf>
    <xf numFmtId="0" fontId="8" fillId="3" borderId="1" xfId="1" applyNumberFormat="1" applyFont="1" applyFill="1" applyBorder="1" applyAlignment="1" applyProtection="1">
      <alignment horizontal="left" vertical="center" wrapText="1"/>
      <protection hidden="1"/>
    </xf>
    <xf numFmtId="164" fontId="8" fillId="3" borderId="1" xfId="1" applyNumberFormat="1" applyFont="1" applyFill="1" applyBorder="1" applyAlignment="1" applyProtection="1">
      <alignment horizontal="center" vertical="center"/>
      <protection hidden="1"/>
    </xf>
    <xf numFmtId="165" fontId="8" fillId="3" borderId="7" xfId="1" applyNumberFormat="1" applyFont="1" applyFill="1" applyBorder="1" applyAlignment="1" applyProtection="1">
      <alignment horizontal="center" vertical="center" wrapText="1"/>
      <protection hidden="1"/>
    </xf>
    <xf numFmtId="166" fontId="8" fillId="3" borderId="1" xfId="1" applyNumberFormat="1" applyFont="1" applyFill="1" applyBorder="1" applyAlignment="1" applyProtection="1">
      <alignment horizontal="center" vertical="center"/>
      <protection hidden="1"/>
    </xf>
    <xf numFmtId="0" fontId="8" fillId="3" borderId="4" xfId="1" applyNumberFormat="1" applyFont="1" applyFill="1" applyBorder="1" applyAlignment="1" applyProtection="1">
      <alignment horizontal="left" vertical="center" wrapText="1"/>
      <protection hidden="1"/>
    </xf>
    <xf numFmtId="164" fontId="8" fillId="3" borderId="4" xfId="1" applyNumberFormat="1" applyFont="1" applyFill="1" applyBorder="1" applyAlignment="1" applyProtection="1">
      <alignment horizontal="center" vertical="center"/>
      <protection hidden="1"/>
    </xf>
    <xf numFmtId="164" fontId="8" fillId="3" borderId="5" xfId="1" applyNumberFormat="1" applyFont="1" applyFill="1" applyBorder="1" applyAlignment="1" applyProtection="1">
      <alignment horizontal="center" vertical="center"/>
      <protection hidden="1"/>
    </xf>
    <xf numFmtId="165" fontId="8" fillId="3" borderId="6" xfId="1" applyNumberFormat="1" applyFont="1" applyFill="1" applyBorder="1" applyAlignment="1" applyProtection="1">
      <alignment horizontal="center" vertical="center" wrapText="1"/>
      <protection hidden="1"/>
    </xf>
    <xf numFmtId="166" fontId="8" fillId="3" borderId="5" xfId="1" applyNumberFormat="1" applyFont="1" applyFill="1" applyBorder="1" applyAlignment="1" applyProtection="1">
      <alignment horizontal="center" vertical="center"/>
      <protection hidden="1"/>
    </xf>
    <xf numFmtId="0" fontId="4" fillId="3" borderId="1" xfId="1" applyNumberFormat="1" applyFont="1" applyFill="1" applyBorder="1" applyAlignment="1" applyProtection="1">
      <alignment horizontal="left" vertical="top" wrapText="1"/>
      <protection hidden="1"/>
    </xf>
    <xf numFmtId="164" fontId="9" fillId="3" borderId="1" xfId="1" applyNumberFormat="1" applyFont="1" applyFill="1" applyBorder="1" applyAlignment="1" applyProtection="1">
      <alignment horizontal="center" vertical="center"/>
      <protection hidden="1"/>
    </xf>
    <xf numFmtId="166" fontId="9" fillId="3" borderId="5" xfId="1" applyNumberFormat="1" applyFont="1" applyFill="1" applyBorder="1" applyAlignment="1" applyProtection="1">
      <alignment horizontal="center" vertical="center"/>
      <protection hidden="1"/>
    </xf>
    <xf numFmtId="0" fontId="7" fillId="3" borderId="1" xfId="0" applyFont="1" applyFill="1" applyBorder="1"/>
    <xf numFmtId="166" fontId="9" fillId="3" borderId="1" xfId="1" applyNumberFormat="1" applyFont="1" applyFill="1" applyBorder="1" applyAlignment="1" applyProtection="1">
      <alignment horizontal="center" vertical="center"/>
      <protection hidden="1"/>
    </xf>
    <xf numFmtId="0" fontId="9" fillId="3" borderId="1" xfId="1" applyNumberFormat="1" applyFont="1" applyFill="1" applyBorder="1" applyAlignment="1" applyProtection="1">
      <alignment horizontal="left" vertical="center" wrapText="1"/>
      <protection hidden="1"/>
    </xf>
    <xf numFmtId="166" fontId="9" fillId="3" borderId="9" xfId="1" applyNumberFormat="1" applyFont="1" applyFill="1" applyBorder="1" applyAlignment="1" applyProtection="1">
      <alignment horizontal="center" vertical="center"/>
      <protection hidden="1"/>
    </xf>
    <xf numFmtId="164" fontId="9" fillId="3" borderId="4" xfId="1" applyNumberFormat="1" applyFont="1" applyFill="1" applyBorder="1" applyAlignment="1" applyProtection="1">
      <alignment horizontal="center" vertical="center"/>
      <protection hidden="1"/>
    </xf>
    <xf numFmtId="164" fontId="9" fillId="3" borderId="5" xfId="1" applyNumberFormat="1" applyFont="1" applyFill="1" applyBorder="1" applyAlignment="1" applyProtection="1">
      <alignment horizontal="center" vertical="center"/>
      <protection hidden="1"/>
    </xf>
    <xf numFmtId="164" fontId="9" fillId="3" borderId="2" xfId="1" applyNumberFormat="1" applyFont="1" applyFill="1" applyBorder="1" applyAlignment="1" applyProtection="1">
      <alignment horizontal="center" vertical="center"/>
      <protection hidden="1"/>
    </xf>
    <xf numFmtId="164" fontId="8" fillId="3" borderId="2" xfId="1" applyNumberFormat="1" applyFont="1" applyFill="1" applyBorder="1" applyAlignment="1" applyProtection="1">
      <alignment horizontal="center" vertical="center"/>
      <protection hidden="1"/>
    </xf>
    <xf numFmtId="0" fontId="8" fillId="3" borderId="2" xfId="1" applyNumberFormat="1" applyFont="1" applyFill="1" applyBorder="1" applyAlignment="1" applyProtection="1">
      <alignment horizontal="left" vertical="center" wrapText="1"/>
      <protection hidden="1"/>
    </xf>
    <xf numFmtId="0" fontId="9" fillId="3" borderId="4" xfId="1" applyNumberFormat="1" applyFont="1" applyFill="1" applyBorder="1" applyAlignment="1" applyProtection="1">
      <alignment horizontal="left" vertical="center"/>
      <protection hidden="1"/>
    </xf>
    <xf numFmtId="164" fontId="9" fillId="3" borderId="8" xfId="1" applyNumberFormat="1" applyFont="1" applyFill="1" applyBorder="1" applyAlignment="1" applyProtection="1">
      <alignment horizontal="center" vertical="center"/>
      <protection hidden="1"/>
    </xf>
    <xf numFmtId="164" fontId="9" fillId="3" borderId="9" xfId="1" applyNumberFormat="1" applyFont="1" applyFill="1" applyBorder="1" applyAlignment="1" applyProtection="1">
      <alignment horizontal="center" vertical="center"/>
      <protection hidden="1"/>
    </xf>
    <xf numFmtId="0" fontId="9" fillId="3" borderId="4" xfId="1" applyNumberFormat="1" applyFont="1" applyFill="1" applyBorder="1" applyAlignment="1" applyProtection="1">
      <alignment horizontal="left" vertical="center" wrapText="1"/>
      <protection hidden="1"/>
    </xf>
    <xf numFmtId="0" fontId="9" fillId="3" borderId="2" xfId="1" applyNumberFormat="1" applyFont="1" applyFill="1" applyBorder="1" applyAlignment="1" applyProtection="1">
      <alignment horizontal="left" vertical="center" wrapText="1"/>
      <protection hidden="1"/>
    </xf>
    <xf numFmtId="0" fontId="7" fillId="3" borderId="1" xfId="0" applyFont="1" applyFill="1" applyBorder="1" applyAlignment="1">
      <alignment vertical="top"/>
    </xf>
    <xf numFmtId="0" fontId="9" fillId="3" borderId="1" xfId="1" applyNumberFormat="1" applyFont="1" applyFill="1" applyBorder="1" applyAlignment="1" applyProtection="1">
      <alignment horizontal="left" vertical="top" wrapText="1"/>
      <protection hidden="1"/>
    </xf>
    <xf numFmtId="0" fontId="7" fillId="3" borderId="1" xfId="0" applyFont="1" applyFill="1" applyBorder="1" applyAlignment="1">
      <alignment horizontal="left" vertical="top"/>
    </xf>
    <xf numFmtId="0" fontId="4" fillId="3" borderId="1" xfId="1" applyNumberFormat="1" applyFont="1" applyFill="1" applyBorder="1" applyAlignment="1" applyProtection="1">
      <alignment horizontal="left" vertical="top" wrapText="1" shrinkToFit="1"/>
      <protection hidden="1"/>
    </xf>
    <xf numFmtId="0" fontId="4" fillId="3" borderId="4" xfId="1" applyNumberFormat="1" applyFont="1" applyFill="1" applyBorder="1" applyAlignment="1" applyProtection="1">
      <alignment horizontal="left" vertical="top" wrapText="1"/>
      <protection hidden="1"/>
    </xf>
    <xf numFmtId="168" fontId="9" fillId="3" borderId="4" xfId="1" applyNumberFormat="1" applyFont="1" applyFill="1" applyBorder="1" applyAlignment="1" applyProtection="1">
      <alignment horizontal="right" vertical="center"/>
      <protection hidden="1"/>
    </xf>
    <xf numFmtId="168" fontId="2" fillId="3" borderId="4" xfId="1" applyNumberFormat="1" applyFont="1" applyFill="1" applyBorder="1" applyAlignment="1" applyProtection="1">
      <alignment horizontal="right" vertical="center"/>
      <protection hidden="1"/>
    </xf>
    <xf numFmtId="167" fontId="9" fillId="3" borderId="4" xfId="1" applyNumberFormat="1" applyFont="1" applyFill="1" applyBorder="1" applyAlignment="1" applyProtection="1">
      <alignment horizontal="right" vertical="center"/>
      <protection hidden="1"/>
    </xf>
    <xf numFmtId="168" fontId="9" fillId="3" borderId="2" xfId="1" applyNumberFormat="1" applyFont="1" applyFill="1" applyBorder="1" applyAlignment="1" applyProtection="1">
      <alignment horizontal="right" vertical="center"/>
      <protection hidden="1"/>
    </xf>
    <xf numFmtId="167" fontId="9" fillId="3" borderId="2" xfId="1" applyNumberFormat="1" applyFont="1" applyFill="1" applyBorder="1" applyAlignment="1" applyProtection="1">
      <alignment horizontal="right" vertical="center"/>
      <protection hidden="1"/>
    </xf>
    <xf numFmtId="168" fontId="2" fillId="3" borderId="2" xfId="1" applyNumberFormat="1" applyFont="1" applyFill="1" applyBorder="1" applyAlignment="1" applyProtection="1">
      <alignment horizontal="right" vertical="center"/>
      <protection hidden="1"/>
    </xf>
    <xf numFmtId="167" fontId="2" fillId="3" borderId="2" xfId="1" applyNumberFormat="1" applyFont="1" applyFill="1" applyBorder="1" applyAlignment="1" applyProtection="1">
      <alignment horizontal="right" vertical="center"/>
      <protection hidden="1"/>
    </xf>
    <xf numFmtId="168" fontId="4" fillId="3" borderId="8" xfId="1" applyNumberFormat="1" applyFont="1" applyFill="1" applyBorder="1" applyAlignment="1" applyProtection="1">
      <alignment horizontal="right" vertical="center"/>
      <protection hidden="1"/>
    </xf>
    <xf numFmtId="167" fontId="4" fillId="3" borderId="8" xfId="1" applyNumberFormat="1" applyFont="1" applyFill="1" applyBorder="1" applyAlignment="1" applyProtection="1">
      <alignment horizontal="right" vertical="center"/>
      <protection hidden="1"/>
    </xf>
    <xf numFmtId="167" fontId="2" fillId="3" borderId="4" xfId="1" applyNumberFormat="1" applyFont="1" applyFill="1" applyBorder="1" applyAlignment="1" applyProtection="1">
      <alignment horizontal="right" vertical="center"/>
      <protection hidden="1"/>
    </xf>
    <xf numFmtId="168" fontId="4" fillId="3" borderId="4" xfId="1" applyNumberFormat="1" applyFont="1" applyFill="1" applyBorder="1" applyAlignment="1" applyProtection="1">
      <alignment horizontal="right" vertical="center"/>
      <protection hidden="1"/>
    </xf>
    <xf numFmtId="167" fontId="4" fillId="3" borderId="4" xfId="1" applyNumberFormat="1" applyFont="1" applyFill="1" applyBorder="1" applyAlignment="1" applyProtection="1">
      <alignment horizontal="right" vertical="center"/>
      <protection hidden="1"/>
    </xf>
    <xf numFmtId="168" fontId="2" fillId="3" borderId="8" xfId="1" applyNumberFormat="1" applyFont="1" applyFill="1" applyBorder="1" applyAlignment="1" applyProtection="1">
      <alignment horizontal="right" vertical="center"/>
      <protection hidden="1"/>
    </xf>
    <xf numFmtId="167" fontId="2" fillId="3" borderId="8" xfId="1" applyNumberFormat="1" applyFont="1" applyFill="1" applyBorder="1" applyAlignment="1" applyProtection="1">
      <alignment horizontal="right" vertical="center"/>
      <protection hidden="1"/>
    </xf>
    <xf numFmtId="0" fontId="2" fillId="0" borderId="4" xfId="1" applyNumberFormat="1" applyFont="1" applyFill="1" applyBorder="1" applyAlignment="1" applyProtection="1">
      <alignment horizontal="left" vertical="center" wrapText="1"/>
      <protection hidden="1"/>
    </xf>
    <xf numFmtId="0" fontId="2" fillId="0" borderId="1" xfId="1" applyNumberFormat="1" applyFont="1" applyFill="1" applyBorder="1" applyAlignment="1" applyProtection="1">
      <alignment horizontal="left" vertical="center" wrapText="1"/>
      <protection hidden="1"/>
    </xf>
    <xf numFmtId="168" fontId="4" fillId="0" borderId="4" xfId="1" applyNumberFormat="1" applyFont="1" applyFill="1" applyBorder="1" applyAlignment="1" applyProtection="1">
      <alignment vertical="center"/>
      <protection hidden="1"/>
    </xf>
    <xf numFmtId="167" fontId="4" fillId="0" borderId="4" xfId="1" applyNumberFormat="1" applyFont="1" applyFill="1" applyBorder="1" applyAlignment="1" applyProtection="1">
      <alignment vertical="center"/>
      <protection hidden="1"/>
    </xf>
    <xf numFmtId="168" fontId="4" fillId="0" borderId="1" xfId="1" applyNumberFormat="1" applyFont="1" applyFill="1" applyBorder="1" applyAlignment="1" applyProtection="1">
      <alignment horizontal="right" vertical="center" wrapText="1"/>
      <protection hidden="1"/>
    </xf>
    <xf numFmtId="0" fontId="10" fillId="0" borderId="0" xfId="1" applyFont="1" applyFill="1" applyAlignment="1">
      <alignment horizontal="right"/>
    </xf>
    <xf numFmtId="0" fontId="10" fillId="0" borderId="0" xfId="1" applyFont="1" applyFill="1" applyAlignment="1">
      <alignment horizontal="right" vertical="top" wrapText="1"/>
    </xf>
    <xf numFmtId="0" fontId="0" fillId="0" borderId="0" xfId="0" applyAlignment="1">
      <alignment horizontal="right" vertical="top" wrapText="1"/>
    </xf>
    <xf numFmtId="0" fontId="2" fillId="0" borderId="5" xfId="1" applyFont="1" applyFill="1" applyBorder="1" applyAlignment="1">
      <alignment horizontal="center" vertical="center"/>
    </xf>
    <xf numFmtId="0" fontId="10" fillId="0" borderId="0" xfId="1" applyNumberFormat="1" applyFont="1" applyFill="1" applyAlignment="1" applyProtection="1">
      <alignment horizontal="right" wrapText="1"/>
      <protection hidden="1"/>
    </xf>
    <xf numFmtId="0" fontId="10" fillId="0" borderId="0" xfId="1" applyFont="1" applyFill="1" applyAlignment="1">
      <alignment horizontal="right" vertical="center" wrapText="1"/>
    </xf>
    <xf numFmtId="0" fontId="4" fillId="0" borderId="0" xfId="1" applyFont="1" applyBorder="1" applyAlignment="1">
      <alignment horizontal="center" vertical="center" wrapText="1"/>
    </xf>
    <xf numFmtId="168" fontId="2" fillId="4" borderId="2" xfId="1" applyNumberFormat="1" applyFont="1" applyFill="1" applyBorder="1" applyAlignment="1" applyProtection="1">
      <alignment horizontal="right" vertical="center"/>
      <protection hidden="1"/>
    </xf>
    <xf numFmtId="167" fontId="2" fillId="4" borderId="2" xfId="1" applyNumberFormat="1" applyFont="1" applyFill="1" applyBorder="1" applyAlignment="1" applyProtection="1">
      <alignment horizontal="right" vertical="center"/>
      <protection hidden="1"/>
    </xf>
    <xf numFmtId="168" fontId="2" fillId="4" borderId="4" xfId="1" applyNumberFormat="1" applyFont="1" applyFill="1" applyBorder="1" applyAlignment="1" applyProtection="1">
      <alignment horizontal="right" vertical="center"/>
      <protection hidden="1"/>
    </xf>
    <xf numFmtId="167" fontId="2" fillId="4" borderId="4" xfId="1" applyNumberFormat="1" applyFont="1" applyFill="1" applyBorder="1" applyAlignment="1" applyProtection="1">
      <alignment horizontal="right" vertical="center"/>
      <protection hidden="1"/>
    </xf>
    <xf numFmtId="168" fontId="9" fillId="4" borderId="4" xfId="1" applyNumberFormat="1" applyFont="1" applyFill="1" applyBorder="1" applyAlignment="1" applyProtection="1">
      <alignment horizontal="right" vertical="center"/>
      <protection hidden="1"/>
    </xf>
    <xf numFmtId="167" fontId="9" fillId="4" borderId="4" xfId="1" applyNumberFormat="1" applyFont="1" applyFill="1" applyBorder="1" applyAlignment="1" applyProtection="1">
      <alignment horizontal="right" vertical="center"/>
      <protection hidden="1"/>
    </xf>
    <xf numFmtId="168" fontId="9" fillId="4" borderId="8" xfId="1" applyNumberFormat="1" applyFont="1" applyFill="1" applyBorder="1" applyAlignment="1" applyProtection="1">
      <alignment horizontal="right" vertical="center"/>
      <protection hidden="1"/>
    </xf>
    <xf numFmtId="167" fontId="9" fillId="4" borderId="8" xfId="1" applyNumberFormat="1" applyFont="1" applyFill="1" applyBorder="1" applyAlignment="1" applyProtection="1">
      <alignment horizontal="right" vertical="center"/>
      <protection hidden="1"/>
    </xf>
    <xf numFmtId="168" fontId="9" fillId="4" borderId="2" xfId="1" applyNumberFormat="1" applyFont="1" applyFill="1" applyBorder="1" applyAlignment="1" applyProtection="1">
      <alignment horizontal="right" vertical="center"/>
      <protection hidden="1"/>
    </xf>
    <xf numFmtId="167" fontId="9" fillId="4" borderId="2" xfId="1" applyNumberFormat="1" applyFont="1" applyFill="1" applyBorder="1" applyAlignment="1" applyProtection="1">
      <alignment horizontal="right" vertical="center"/>
      <protection hidden="1"/>
    </xf>
    <xf numFmtId="168" fontId="2" fillId="4" borderId="1" xfId="1" applyNumberFormat="1" applyFont="1" applyFill="1" applyBorder="1" applyAlignment="1" applyProtection="1">
      <alignment horizontal="right" vertical="center"/>
      <protection hidden="1"/>
    </xf>
    <xf numFmtId="167" fontId="2" fillId="4" borderId="1" xfId="1" applyNumberFormat="1" applyFont="1" applyFill="1" applyBorder="1" applyAlignment="1" applyProtection="1">
      <alignment horizontal="right" vertical="center"/>
      <protection hidden="1"/>
    </xf>
    <xf numFmtId="0" fontId="18" fillId="0" borderId="0" xfId="3"/>
    <xf numFmtId="0" fontId="10" fillId="0" borderId="0" xfId="1" applyFont="1" applyFill="1" applyAlignment="1">
      <alignment horizontal="right" vertical="center"/>
    </xf>
    <xf numFmtId="0" fontId="10" fillId="4" borderId="0" xfId="1" applyFont="1" applyFill="1" applyAlignment="1">
      <alignment horizontal="right" vertical="center"/>
    </xf>
    <xf numFmtId="0" fontId="2" fillId="0" borderId="0" xfId="3" applyFont="1"/>
    <xf numFmtId="0" fontId="18" fillId="0" borderId="0" xfId="3" applyAlignment="1">
      <alignment horizontal="right"/>
    </xf>
    <xf numFmtId="0" fontId="19" fillId="0" borderId="0" xfId="3" applyFont="1"/>
    <xf numFmtId="0" fontId="16" fillId="0" borderId="0" xfId="3" applyFont="1"/>
    <xf numFmtId="0" fontId="10" fillId="0" borderId="0" xfId="3" applyFont="1"/>
    <xf numFmtId="0" fontId="2" fillId="0" borderId="1" xfId="4" applyNumberFormat="1" applyFont="1" applyFill="1" applyBorder="1" applyAlignment="1" applyProtection="1">
      <alignment horizontal="center" vertical="center" wrapText="1"/>
      <protection hidden="1"/>
    </xf>
    <xf numFmtId="0" fontId="18" fillId="0" borderId="1" xfId="3" applyBorder="1" applyAlignment="1">
      <alignment vertical="center"/>
    </xf>
    <xf numFmtId="169" fontId="18" fillId="0" borderId="1" xfId="3" applyNumberFormat="1" applyBorder="1" applyAlignment="1">
      <alignment horizontal="center" vertical="center"/>
    </xf>
    <xf numFmtId="0" fontId="18" fillId="0" borderId="1" xfId="3" applyBorder="1" applyAlignment="1">
      <alignment horizontal="justify" vertical="center" wrapText="1"/>
    </xf>
    <xf numFmtId="0" fontId="10" fillId="0" borderId="0" xfId="1" applyFont="1" applyFill="1"/>
    <xf numFmtId="0" fontId="4" fillId="0" borderId="1" xfId="1" applyNumberFormat="1" applyFont="1" applyFill="1" applyBorder="1" applyAlignment="1" applyProtection="1">
      <alignment horizontal="left" vertical="center" wrapText="1"/>
      <protection hidden="1"/>
    </xf>
    <xf numFmtId="49" fontId="4" fillId="4" borderId="1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1" xfId="1" applyNumberFormat="1" applyFont="1" applyFill="1" applyBorder="1" applyAlignment="1" applyProtection="1">
      <alignment horizontal="left" vertical="center"/>
      <protection hidden="1"/>
    </xf>
    <xf numFmtId="49" fontId="2" fillId="4" borderId="1" xfId="1" applyNumberFormat="1" applyFont="1" applyFill="1" applyBorder="1" applyAlignment="1" applyProtection="1">
      <alignment horizontal="center" vertical="center"/>
      <protection hidden="1"/>
    </xf>
    <xf numFmtId="49" fontId="2" fillId="4" borderId="1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2" xfId="1" applyNumberFormat="1" applyFont="1" applyFill="1" applyBorder="1" applyAlignment="1" applyProtection="1">
      <alignment horizontal="left" vertical="center" wrapText="1"/>
      <protection hidden="1"/>
    </xf>
    <xf numFmtId="0" fontId="10" fillId="0" borderId="0" xfId="1" applyNumberFormat="1" applyFont="1" applyFill="1" applyBorder="1" applyAlignment="1" applyProtection="1">
      <protection hidden="1"/>
    </xf>
    <xf numFmtId="0" fontId="2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2" fillId="4" borderId="5" xfId="1" applyNumberFormat="1" applyFont="1" applyFill="1" applyBorder="1" applyAlignment="1" applyProtection="1">
      <alignment horizontal="left" vertical="center" wrapText="1"/>
      <protection hidden="1"/>
    </xf>
    <xf numFmtId="170" fontId="2" fillId="0" borderId="5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1" xfId="0" applyFont="1" applyBorder="1"/>
    <xf numFmtId="168" fontId="4" fillId="0" borderId="1" xfId="0" applyNumberFormat="1" applyFont="1" applyBorder="1" applyAlignment="1">
      <alignment horizontal="center" vertical="center"/>
    </xf>
    <xf numFmtId="0" fontId="2" fillId="0" borderId="0" xfId="0" applyFont="1" applyBorder="1"/>
    <xf numFmtId="168" fontId="2" fillId="0" borderId="0" xfId="0" applyNumberFormat="1" applyFont="1" applyBorder="1" applyAlignment="1">
      <alignment horizontal="center" vertical="center"/>
    </xf>
    <xf numFmtId="0" fontId="10" fillId="0" borderId="0" xfId="1" applyFont="1" applyFill="1" applyAlignment="1">
      <alignment horizontal="center" vertical="center"/>
    </xf>
    <xf numFmtId="0" fontId="10" fillId="0" borderId="0" xfId="1" applyFont="1" applyBorder="1" applyAlignment="1">
      <alignment horizontal="right"/>
    </xf>
    <xf numFmtId="168" fontId="4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10" fillId="0" borderId="0" xfId="1" applyFont="1" applyAlignment="1">
      <alignment horizontal="right" vertical="center"/>
    </xf>
    <xf numFmtId="0" fontId="13" fillId="0" borderId="0" xfId="1" applyFont="1" applyFill="1" applyAlignment="1">
      <alignment vertical="center"/>
    </xf>
    <xf numFmtId="0" fontId="10" fillId="4" borderId="0" xfId="1" applyFont="1" applyFill="1" applyAlignment="1">
      <alignment horizontal="right" vertical="center" wrapText="1"/>
    </xf>
    <xf numFmtId="0" fontId="10" fillId="0" borderId="0" xfId="1" applyFont="1"/>
    <xf numFmtId="0" fontId="10" fillId="0" borderId="1" xfId="1" applyFont="1" applyBorder="1" applyAlignment="1">
      <alignment horizontal="center" vertical="center" wrapText="1"/>
    </xf>
    <xf numFmtId="168" fontId="13" fillId="0" borderId="3" xfId="1" applyNumberFormat="1" applyFont="1" applyBorder="1" applyAlignment="1">
      <alignment horizontal="center" vertical="center"/>
    </xf>
    <xf numFmtId="168" fontId="13" fillId="0" borderId="1" xfId="1" applyNumberFormat="1" applyFont="1" applyBorder="1" applyAlignment="1">
      <alignment horizontal="center" vertical="center"/>
    </xf>
    <xf numFmtId="0" fontId="10" fillId="0" borderId="1" xfId="1" applyFont="1" applyBorder="1" applyAlignment="1">
      <alignment horizontal="justify" vertical="top" wrapText="1"/>
    </xf>
    <xf numFmtId="168" fontId="10" fillId="0" borderId="1" xfId="1" applyNumberFormat="1" applyFont="1" applyBorder="1" applyAlignment="1">
      <alignment horizontal="center" vertical="center" wrapText="1"/>
    </xf>
    <xf numFmtId="168" fontId="10" fillId="0" borderId="0" xfId="1" applyNumberFormat="1" applyFont="1" applyFill="1"/>
    <xf numFmtId="0" fontId="2" fillId="0" borderId="0" xfId="1" applyFont="1"/>
    <xf numFmtId="0" fontId="0" fillId="0" borderId="0" xfId="0" applyFill="1" applyAlignment="1">
      <alignment horizontal="right" vertical="center" wrapText="1"/>
    </xf>
    <xf numFmtId="0" fontId="10" fillId="0" borderId="0" xfId="1" applyFont="1" applyBorder="1" applyAlignment="1">
      <alignment vertical="top" wrapText="1"/>
    </xf>
    <xf numFmtId="0" fontId="10" fillId="0" borderId="0" xfId="1" applyFont="1" applyBorder="1" applyAlignment="1">
      <alignment horizontal="center" vertical="top" wrapText="1"/>
    </xf>
    <xf numFmtId="0" fontId="10" fillId="0" borderId="0" xfId="1" applyFont="1" applyBorder="1"/>
    <xf numFmtId="0" fontId="2" fillId="0" borderId="1" xfId="1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top" wrapText="1"/>
    </xf>
    <xf numFmtId="170" fontId="2" fillId="0" borderId="1" xfId="1" applyNumberFormat="1" applyFont="1" applyBorder="1" applyAlignment="1">
      <alignment horizontal="center" vertical="top" wrapText="1"/>
    </xf>
    <xf numFmtId="0" fontId="2" fillId="0" borderId="1" xfId="1" applyFont="1" applyBorder="1" applyAlignment="1">
      <alignment horizontal="center"/>
    </xf>
    <xf numFmtId="168" fontId="2" fillId="0" borderId="1" xfId="1" applyNumberFormat="1" applyFont="1" applyBorder="1" applyAlignment="1">
      <alignment horizontal="center" vertical="center" wrapText="1"/>
    </xf>
    <xf numFmtId="170" fontId="2" fillId="0" borderId="1" xfId="1" applyNumberFormat="1" applyFont="1" applyBorder="1" applyAlignment="1">
      <alignment horizontal="center" vertical="center" wrapText="1"/>
    </xf>
    <xf numFmtId="170" fontId="2" fillId="0" borderId="1" xfId="1" applyNumberFormat="1" applyFont="1" applyBorder="1" applyAlignment="1">
      <alignment horizontal="center" vertical="center"/>
    </xf>
    <xf numFmtId="0" fontId="10" fillId="0" borderId="0" xfId="1" applyFont="1" applyBorder="1" applyAlignment="1">
      <alignment horizontal="justify" vertical="top" wrapText="1"/>
    </xf>
    <xf numFmtId="168" fontId="10" fillId="0" borderId="0" xfId="1" applyNumberFormat="1" applyFont="1" applyBorder="1" applyAlignment="1">
      <alignment horizontal="center" vertical="top" wrapText="1"/>
    </xf>
    <xf numFmtId="0" fontId="1" fillId="0" borderId="0" xfId="1" applyBorder="1"/>
    <xf numFmtId="0" fontId="0" fillId="0" borderId="0" xfId="0" applyFill="1" applyAlignment="1">
      <alignment horizontal="right" vertical="top" wrapText="1"/>
    </xf>
    <xf numFmtId="0" fontId="10" fillId="0" borderId="0" xfId="1" applyFont="1" applyFill="1" applyAlignment="1">
      <alignment horizontal="center"/>
    </xf>
    <xf numFmtId="0" fontId="10" fillId="0" borderId="0" xfId="1" applyFont="1" applyFill="1" applyAlignment="1">
      <alignment horizontal="right" wrapText="1"/>
    </xf>
    <xf numFmtId="0" fontId="21" fillId="0" borderId="0" xfId="1" applyNumberFormat="1" applyFont="1" applyFill="1" applyBorder="1" applyAlignment="1" applyProtection="1">
      <alignment horizontal="left" vertical="center" wrapText="1"/>
      <protection hidden="1"/>
    </xf>
    <xf numFmtId="0" fontId="22" fillId="0" borderId="0" xfId="1" applyNumberFormat="1" applyFont="1" applyFill="1" applyBorder="1" applyAlignment="1" applyProtection="1">
      <protection hidden="1"/>
    </xf>
    <xf numFmtId="165" fontId="21" fillId="0" borderId="0" xfId="1" applyNumberFormat="1" applyFont="1" applyFill="1" applyBorder="1" applyAlignment="1" applyProtection="1">
      <alignment horizontal="center" vertical="center" wrapText="1"/>
      <protection hidden="1"/>
    </xf>
    <xf numFmtId="0" fontId="23" fillId="0" borderId="0" xfId="1" applyNumberFormat="1" applyFont="1" applyFill="1" applyBorder="1" applyAlignment="1" applyProtection="1">
      <protection hidden="1"/>
    </xf>
    <xf numFmtId="168" fontId="22" fillId="0" borderId="0" xfId="1" applyNumberFormat="1" applyFont="1" applyFill="1" applyBorder="1" applyAlignment="1" applyProtection="1">
      <protection hidden="1"/>
    </xf>
    <xf numFmtId="167" fontId="22" fillId="0" borderId="0" xfId="1" applyNumberFormat="1" applyFont="1" applyFill="1" applyBorder="1" applyAlignment="1" applyProtection="1">
      <alignment horizontal="right" vertical="center"/>
      <protection hidden="1"/>
    </xf>
    <xf numFmtId="0" fontId="24" fillId="0" borderId="0" xfId="1" applyFont="1" applyFill="1"/>
    <xf numFmtId="0" fontId="25" fillId="0" borderId="0" xfId="2" quotePrefix="1" applyFont="1" applyFill="1" applyAlignment="1">
      <alignment wrapText="1"/>
    </xf>
    <xf numFmtId="49" fontId="25" fillId="0" borderId="0" xfId="2" quotePrefix="1" applyNumberFormat="1" applyFont="1" applyFill="1" applyAlignment="1">
      <alignment wrapText="1"/>
    </xf>
    <xf numFmtId="0" fontId="25" fillId="0" borderId="0" xfId="2" applyFont="1" applyFill="1" applyAlignment="1">
      <alignment wrapText="1"/>
    </xf>
    <xf numFmtId="0" fontId="10" fillId="0" borderId="0" xfId="2" applyFont="1" applyFill="1" applyAlignment="1">
      <alignment horizontal="right" wrapText="1"/>
    </xf>
    <xf numFmtId="0" fontId="10" fillId="0" borderId="1" xfId="2" applyNumberFormat="1" applyFont="1" applyFill="1" applyBorder="1" applyAlignment="1">
      <alignment horizontal="center" vertical="center" textRotation="90" wrapText="1"/>
    </xf>
    <xf numFmtId="0" fontId="25" fillId="0" borderId="1" xfId="2" quotePrefix="1" applyFont="1" applyFill="1" applyBorder="1" applyAlignment="1">
      <alignment wrapText="1"/>
    </xf>
    <xf numFmtId="0" fontId="10" fillId="0" borderId="5" xfId="2" applyNumberFormat="1" applyFont="1" applyFill="1" applyBorder="1" applyAlignment="1">
      <alignment horizontal="center" vertical="center" wrapText="1"/>
    </xf>
    <xf numFmtId="0" fontId="10" fillId="0" borderId="1" xfId="2" applyNumberFormat="1" applyFont="1" applyFill="1" applyBorder="1" applyAlignment="1">
      <alignment horizontal="center" vertical="center" wrapText="1"/>
    </xf>
    <xf numFmtId="49" fontId="10" fillId="0" borderId="1" xfId="2" applyNumberFormat="1" applyFont="1" applyFill="1" applyBorder="1" applyAlignment="1">
      <alignment horizontal="left" vertical="top"/>
    </xf>
    <xf numFmtId="49" fontId="10" fillId="0" borderId="1" xfId="2" applyNumberFormat="1" applyFont="1" applyFill="1" applyBorder="1" applyAlignment="1">
      <alignment horizontal="center" vertical="top"/>
    </xf>
    <xf numFmtId="0" fontId="13" fillId="0" borderId="1" xfId="2" applyNumberFormat="1" applyFont="1" applyFill="1" applyBorder="1" applyAlignment="1">
      <alignment vertical="top" wrapText="1"/>
    </xf>
    <xf numFmtId="168" fontId="13" fillId="3" borderId="1" xfId="2" applyNumberFormat="1" applyFont="1" applyFill="1" applyBorder="1" applyAlignment="1">
      <alignment horizontal="right" vertical="center"/>
    </xf>
    <xf numFmtId="0" fontId="18" fillId="0" borderId="0" xfId="2" applyFill="1" applyBorder="1"/>
    <xf numFmtId="0" fontId="18" fillId="0" borderId="0" xfId="2" applyFill="1"/>
    <xf numFmtId="0" fontId="10" fillId="0" borderId="1" xfId="2" applyNumberFormat="1" applyFont="1" applyFill="1" applyBorder="1" applyAlignment="1">
      <alignment vertical="top" wrapText="1"/>
    </xf>
    <xf numFmtId="168" fontId="10" fillId="3" borderId="1" xfId="2" applyNumberFormat="1" applyFont="1" applyFill="1" applyBorder="1" applyAlignment="1">
      <alignment horizontal="right" vertical="center"/>
    </xf>
    <xf numFmtId="0" fontId="26" fillId="0" borderId="1" xfId="2" applyNumberFormat="1" applyFont="1" applyFill="1" applyBorder="1" applyAlignment="1">
      <alignment vertical="top" wrapText="1"/>
    </xf>
    <xf numFmtId="168" fontId="26" fillId="3" borderId="1" xfId="2" applyNumberFormat="1" applyFont="1" applyFill="1" applyBorder="1" applyAlignment="1">
      <alignment horizontal="right" vertical="center"/>
    </xf>
    <xf numFmtId="168" fontId="10" fillId="3" borderId="2" xfId="2" applyNumberFormat="1" applyFont="1" applyFill="1" applyBorder="1" applyAlignment="1">
      <alignment horizontal="right" vertical="center"/>
    </xf>
    <xf numFmtId="168" fontId="13" fillId="5" borderId="1" xfId="2" applyNumberFormat="1" applyFont="1" applyFill="1" applyBorder="1" applyAlignment="1">
      <alignment horizontal="right" vertical="center"/>
    </xf>
    <xf numFmtId="49" fontId="18" fillId="0" borderId="0" xfId="2" applyNumberFormat="1" applyFill="1"/>
    <xf numFmtId="0" fontId="18" fillId="0" borderId="1" xfId="3" applyFill="1" applyBorder="1" applyAlignment="1">
      <alignment horizontal="justify" vertical="center" wrapText="1"/>
    </xf>
    <xf numFmtId="49" fontId="10" fillId="3" borderId="1" xfId="0" applyNumberFormat="1" applyFont="1" applyFill="1" applyBorder="1" applyAlignment="1">
      <alignment horizontal="center" vertical="top"/>
    </xf>
    <xf numFmtId="0" fontId="13" fillId="3" borderId="1" xfId="0" applyNumberFormat="1" applyFont="1" applyFill="1" applyBorder="1" applyAlignment="1">
      <alignment vertical="top" wrapText="1"/>
    </xf>
    <xf numFmtId="168" fontId="13" fillId="3" borderId="1" xfId="2" applyNumberFormat="1" applyFont="1" applyFill="1" applyBorder="1" applyAlignment="1">
      <alignment vertical="top"/>
    </xf>
    <xf numFmtId="0" fontId="10" fillId="3" borderId="1" xfId="0" applyNumberFormat="1" applyFont="1" applyFill="1" applyBorder="1" applyAlignment="1">
      <alignment vertical="top" wrapText="1"/>
    </xf>
    <xf numFmtId="168" fontId="10" fillId="4" borderId="1" xfId="2" applyNumberFormat="1" applyFont="1" applyFill="1" applyBorder="1" applyAlignment="1">
      <alignment vertical="top"/>
    </xf>
    <xf numFmtId="168" fontId="10" fillId="4" borderId="1" xfId="2" applyNumberFormat="1" applyFont="1" applyFill="1" applyBorder="1" applyAlignment="1">
      <alignment horizontal="right" vertical="center"/>
    </xf>
    <xf numFmtId="170" fontId="10" fillId="4" borderId="1" xfId="2" applyNumberFormat="1" applyFont="1" applyFill="1" applyBorder="1" applyAlignment="1">
      <alignment horizontal="right" vertical="center" wrapText="1"/>
    </xf>
    <xf numFmtId="170" fontId="27" fillId="4" borderId="1" xfId="2" applyNumberFormat="1" applyFont="1" applyFill="1" applyBorder="1" applyAlignment="1">
      <alignment horizontal="right" vertical="center" wrapText="1"/>
    </xf>
    <xf numFmtId="0" fontId="10" fillId="4" borderId="1" xfId="2" applyFont="1" applyFill="1" applyBorder="1" applyAlignment="1">
      <alignment horizontal="right" vertical="center" wrapText="1"/>
    </xf>
    <xf numFmtId="0" fontId="2" fillId="0" borderId="1" xfId="1" applyNumberFormat="1" applyFont="1" applyFill="1" applyBorder="1" applyAlignment="1" applyProtection="1">
      <alignment horizontal="left" vertical="center" wrapText="1"/>
      <protection locked="0"/>
    </xf>
    <xf numFmtId="0" fontId="4" fillId="0" borderId="1" xfId="1" applyNumberFormat="1" applyFont="1" applyFill="1" applyBorder="1" applyAlignment="1" applyProtection="1">
      <alignment horizontal="left" vertical="center" wrapText="1"/>
      <protection locked="0"/>
    </xf>
    <xf numFmtId="0" fontId="13" fillId="0" borderId="2" xfId="2" applyNumberFormat="1" applyFont="1" applyFill="1" applyBorder="1" applyAlignment="1">
      <alignment horizontal="left" vertical="top" wrapText="1"/>
    </xf>
    <xf numFmtId="0" fontId="13" fillId="0" borderId="7" xfId="2" applyNumberFormat="1" applyFont="1" applyFill="1" applyBorder="1" applyAlignment="1">
      <alignment horizontal="left" vertical="top" wrapText="1"/>
    </xf>
    <xf numFmtId="0" fontId="13" fillId="0" borderId="3" xfId="2" applyNumberFormat="1" applyFont="1" applyFill="1" applyBorder="1" applyAlignment="1">
      <alignment horizontal="left" vertical="top" wrapText="1"/>
    </xf>
    <xf numFmtId="168" fontId="10" fillId="0" borderId="0" xfId="2" applyNumberFormat="1" applyFont="1" applyFill="1" applyBorder="1" applyAlignment="1">
      <alignment horizontal="right" vertical="center"/>
    </xf>
    <xf numFmtId="0" fontId="10" fillId="0" borderId="0" xfId="1" applyFont="1" applyFill="1" applyAlignment="1">
      <alignment horizontal="right" vertical="center" wrapText="1"/>
    </xf>
    <xf numFmtId="168" fontId="10" fillId="4" borderId="0" xfId="2" applyNumberFormat="1" applyFont="1" applyFill="1" applyBorder="1" applyAlignment="1">
      <alignment horizontal="right" vertical="top"/>
    </xf>
    <xf numFmtId="0" fontId="13" fillId="0" borderId="0" xfId="2" quotePrefix="1" applyFont="1" applyFill="1" applyAlignment="1">
      <alignment horizontal="center" wrapText="1"/>
    </xf>
    <xf numFmtId="0" fontId="10" fillId="0" borderId="1" xfId="2" applyNumberFormat="1" applyFont="1" applyFill="1" applyBorder="1" applyAlignment="1">
      <alignment horizontal="center" vertical="center" textRotation="90" wrapText="1"/>
    </xf>
    <xf numFmtId="49" fontId="10" fillId="0" borderId="2" xfId="2" applyNumberFormat="1" applyFont="1" applyFill="1" applyBorder="1" applyAlignment="1">
      <alignment horizontal="center" vertical="center" wrapText="1"/>
    </xf>
    <xf numFmtId="49" fontId="10" fillId="0" borderId="7" xfId="2" quotePrefix="1" applyNumberFormat="1" applyFont="1" applyFill="1" applyBorder="1" applyAlignment="1">
      <alignment horizontal="center" vertical="center" wrapText="1"/>
    </xf>
    <xf numFmtId="49" fontId="10" fillId="0" borderId="3" xfId="2" quotePrefix="1" applyNumberFormat="1" applyFont="1" applyFill="1" applyBorder="1" applyAlignment="1">
      <alignment horizontal="center" vertical="center" wrapText="1"/>
    </xf>
    <xf numFmtId="0" fontId="10" fillId="0" borderId="1" xfId="2" applyNumberFormat="1" applyFont="1" applyFill="1" applyBorder="1" applyAlignment="1">
      <alignment horizontal="center" vertical="center" wrapText="1"/>
    </xf>
    <xf numFmtId="0" fontId="10" fillId="0" borderId="1" xfId="2" quotePrefix="1" applyNumberFormat="1" applyFont="1" applyFill="1" applyBorder="1" applyAlignment="1">
      <alignment horizontal="center" vertical="center" wrapText="1"/>
    </xf>
    <xf numFmtId="0" fontId="2" fillId="0" borderId="0" xfId="3" applyFont="1" applyAlignment="1">
      <alignment horizontal="center"/>
    </xf>
    <xf numFmtId="0" fontId="4" fillId="0" borderId="0" xfId="3" applyFont="1" applyAlignment="1">
      <alignment horizontal="center" vertical="center" wrapText="1"/>
    </xf>
    <xf numFmtId="0" fontId="10" fillId="0" borderId="0" xfId="1" applyFont="1" applyFill="1" applyAlignment="1">
      <alignment horizontal="right"/>
    </xf>
    <xf numFmtId="0" fontId="4" fillId="0" borderId="0" xfId="1" applyFont="1" applyFill="1" applyAlignment="1">
      <alignment horizontal="center" vertical="top" wrapText="1"/>
    </xf>
    <xf numFmtId="0" fontId="10" fillId="0" borderId="0" xfId="1" applyFont="1" applyFill="1" applyAlignment="1">
      <alignment horizontal="right" vertical="top" wrapText="1"/>
    </xf>
    <xf numFmtId="0" fontId="0" fillId="0" borderId="0" xfId="0" applyAlignment="1">
      <alignment horizontal="right" vertical="top" wrapText="1"/>
    </xf>
    <xf numFmtId="0" fontId="2" fillId="0" borderId="2" xfId="1" applyNumberFormat="1" applyFont="1" applyFill="1" applyBorder="1" applyAlignment="1" applyProtection="1">
      <alignment horizontal="center" vertical="center" wrapText="1"/>
      <protection hidden="1"/>
    </xf>
    <xf numFmtId="0" fontId="0" fillId="0" borderId="7" xfId="0" applyBorder="1" applyAlignment="1">
      <alignment horizontal="center" vertical="center" wrapText="1"/>
    </xf>
    <xf numFmtId="0" fontId="2" fillId="0" borderId="5" xfId="1" applyNumberFormat="1" applyFont="1" applyFill="1" applyBorder="1" applyAlignment="1" applyProtection="1">
      <alignment horizontal="center" vertical="center" wrapText="1"/>
      <protection hidden="1"/>
    </xf>
    <xf numFmtId="0" fontId="0" fillId="0" borderId="11" xfId="0" applyBorder="1" applyAlignment="1">
      <alignment horizontal="center" vertical="center" wrapText="1"/>
    </xf>
    <xf numFmtId="0" fontId="10" fillId="4" borderId="0" xfId="1" applyFont="1" applyFill="1" applyAlignment="1">
      <alignment horizontal="right"/>
    </xf>
    <xf numFmtId="0" fontId="0" fillId="4" borderId="0" xfId="0" applyFill="1" applyAlignment="1">
      <alignment horizontal="right"/>
    </xf>
    <xf numFmtId="0" fontId="0" fillId="0" borderId="0" xfId="0" applyAlignment="1">
      <alignment horizontal="center" vertical="top" wrapText="1"/>
    </xf>
    <xf numFmtId="0" fontId="2" fillId="0" borderId="2" xfId="1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5" xfId="1" applyFont="1" applyFill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0" fillId="0" borderId="0" xfId="1" applyFont="1" applyFill="1" applyAlignment="1">
      <alignment horizontal="right" vertical="center"/>
    </xf>
    <xf numFmtId="0" fontId="8" fillId="3" borderId="2" xfId="1" applyNumberFormat="1" applyFont="1" applyFill="1" applyBorder="1" applyAlignment="1" applyProtection="1">
      <protection hidden="1"/>
    </xf>
    <xf numFmtId="0" fontId="0" fillId="3" borderId="7" xfId="0" applyFill="1" applyBorder="1" applyAlignment="1"/>
    <xf numFmtId="0" fontId="0" fillId="3" borderId="3" xfId="0" applyFill="1" applyBorder="1" applyAlignment="1"/>
    <xf numFmtId="0" fontId="0" fillId="0" borderId="3" xfId="0" applyBorder="1" applyAlignment="1">
      <alignment horizontal="center" vertical="center" wrapText="1"/>
    </xf>
    <xf numFmtId="0" fontId="20" fillId="0" borderId="0" xfId="0" applyNumberFormat="1" applyFont="1" applyFill="1" applyBorder="1" applyAlignment="1" applyProtection="1">
      <alignment horizontal="center" vertical="top" wrapText="1"/>
    </xf>
    <xf numFmtId="0" fontId="4" fillId="0" borderId="2" xfId="1" applyNumberFormat="1" applyFont="1" applyFill="1" applyBorder="1" applyAlignment="1" applyProtection="1">
      <protection hidden="1"/>
    </xf>
    <xf numFmtId="0" fontId="0" fillId="0" borderId="7" xfId="0" applyBorder="1" applyAlignment="1"/>
    <xf numFmtId="0" fontId="0" fillId="0" borderId="3" xfId="0" applyBorder="1" applyAlignment="1"/>
    <xf numFmtId="0" fontId="10" fillId="0" borderId="0" xfId="1" applyNumberFormat="1" applyFont="1" applyFill="1" applyAlignment="1" applyProtection="1">
      <alignment horizontal="right" wrapText="1"/>
      <protection hidden="1"/>
    </xf>
    <xf numFmtId="0" fontId="0" fillId="0" borderId="0" xfId="0" applyAlignment="1">
      <alignment horizontal="right" vertical="center" wrapText="1"/>
    </xf>
    <xf numFmtId="0" fontId="10" fillId="4" borderId="0" xfId="1" applyNumberFormat="1" applyFont="1" applyFill="1" applyAlignment="1" applyProtection="1">
      <alignment horizontal="right" wrapText="1"/>
      <protection hidden="1"/>
    </xf>
    <xf numFmtId="0" fontId="4" fillId="0" borderId="0" xfId="0" applyFont="1" applyAlignment="1">
      <alignment horizontal="center" vertical="top" wrapText="1"/>
    </xf>
    <xf numFmtId="0" fontId="10" fillId="0" borderId="0" xfId="1" applyNumberFormat="1" applyFont="1" applyFill="1" applyBorder="1" applyAlignment="1" applyProtection="1">
      <alignment horizontal="right"/>
      <protection hidden="1"/>
    </xf>
    <xf numFmtId="0" fontId="4" fillId="0" borderId="2" xfId="1" applyFont="1" applyFill="1" applyBorder="1" applyAlignment="1">
      <alignment horizontal="left" vertical="center" wrapText="1"/>
    </xf>
    <xf numFmtId="0" fontId="4" fillId="0" borderId="3" xfId="1" applyFont="1" applyFill="1" applyBorder="1" applyAlignment="1">
      <alignment horizontal="left" vertical="center" wrapText="1"/>
    </xf>
    <xf numFmtId="0" fontId="0" fillId="0" borderId="0" xfId="0" applyAlignment="1">
      <alignment horizontal="right" wrapText="1"/>
    </xf>
    <xf numFmtId="0" fontId="4" fillId="0" borderId="0" xfId="1" applyFont="1" applyBorder="1" applyAlignment="1">
      <alignment horizontal="center" vertical="center" wrapText="1"/>
    </xf>
    <xf numFmtId="49" fontId="2" fillId="0" borderId="5" xfId="1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10" fillId="4" borderId="0" xfId="1" applyFont="1" applyFill="1" applyAlignment="1">
      <alignment horizontal="right" vertical="center" wrapText="1"/>
    </xf>
    <xf numFmtId="0" fontId="0" fillId="4" borderId="0" xfId="0" applyFill="1" applyAlignment="1">
      <alignment horizontal="right" vertical="center" wrapText="1"/>
    </xf>
    <xf numFmtId="0" fontId="4" fillId="0" borderId="0" xfId="1" applyFont="1" applyAlignment="1">
      <alignment horizontal="center" vertical="center" wrapText="1"/>
    </xf>
    <xf numFmtId="0" fontId="13" fillId="0" borderId="1" xfId="1" applyFont="1" applyBorder="1" applyAlignment="1">
      <alignment horizontal="center" vertical="center" wrapText="1"/>
    </xf>
    <xf numFmtId="0" fontId="13" fillId="0" borderId="2" xfId="1" applyFont="1" applyBorder="1" applyAlignment="1">
      <alignment horizontal="center" vertical="center" wrapText="1"/>
    </xf>
    <xf numFmtId="0" fontId="13" fillId="0" borderId="7" xfId="1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/>
    </xf>
    <xf numFmtId="0" fontId="2" fillId="0" borderId="1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168" fontId="2" fillId="0" borderId="2" xfId="1" applyNumberFormat="1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168" fontId="2" fillId="0" borderId="5" xfId="1" applyNumberFormat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12" xfId="1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</cellXfs>
  <cellStyles count="5">
    <cellStyle name="Обычный" xfId="0" builtinId="0"/>
    <cellStyle name="Обычный 2" xfId="1"/>
    <cellStyle name="Обычный 2 2" xfId="4"/>
    <cellStyle name="Обычный 3" xfId="2"/>
    <cellStyle name="Обычный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1">
    <pageSetUpPr fitToPage="1"/>
  </sheetPr>
  <dimension ref="A1:M65"/>
  <sheetViews>
    <sheetView view="pageBreakPreview" zoomScaleNormal="100" zoomScaleSheetLayoutView="100" workbookViewId="0">
      <pane xSplit="10" ySplit="10" topLeftCell="K11" activePane="bottomRight" state="frozen"/>
      <selection activeCell="B5" sqref="B5"/>
      <selection pane="topRight" activeCell="N5" sqref="N5"/>
      <selection pane="bottomLeft" activeCell="B15" sqref="B15"/>
      <selection pane="bottomRight" activeCell="J60" sqref="J60"/>
    </sheetView>
  </sheetViews>
  <sheetFormatPr defaultRowHeight="12.75"/>
  <cols>
    <col min="1" max="1" width="3.85546875" style="364" customWidth="1"/>
    <col min="2" max="2" width="4.42578125" style="371" customWidth="1"/>
    <col min="3" max="3" width="2.5703125" style="371" customWidth="1"/>
    <col min="4" max="4" width="3.5703125" style="371" customWidth="1"/>
    <col min="5" max="5" width="3" style="371" customWidth="1"/>
    <col min="6" max="6" width="4.28515625" style="371" customWidth="1"/>
    <col min="7" max="7" width="4.140625" style="371" customWidth="1"/>
    <col min="8" max="8" width="5.140625" style="371" customWidth="1"/>
    <col min="9" max="9" width="5.7109375" style="371" customWidth="1"/>
    <col min="10" max="10" width="51.85546875" style="371" customWidth="1"/>
    <col min="11" max="13" width="12.5703125" style="364" customWidth="1"/>
    <col min="14" max="199" width="9.140625" style="364"/>
    <col min="200" max="200" width="3.85546875" style="364" customWidth="1"/>
    <col min="201" max="201" width="4.42578125" style="364" customWidth="1"/>
    <col min="202" max="202" width="2.5703125" style="364" customWidth="1"/>
    <col min="203" max="203" width="3.5703125" style="364" customWidth="1"/>
    <col min="204" max="204" width="3" style="364" customWidth="1"/>
    <col min="205" max="205" width="4.28515625" style="364" customWidth="1"/>
    <col min="206" max="206" width="4.140625" style="364" customWidth="1"/>
    <col min="207" max="207" width="5.140625" style="364" customWidth="1"/>
    <col min="208" max="208" width="5.7109375" style="364" customWidth="1"/>
    <col min="209" max="209" width="51.85546875" style="364" customWidth="1"/>
    <col min="210" max="212" width="12.5703125" style="364" customWidth="1"/>
    <col min="213" max="213" width="3.5703125" style="364" bestFit="1" customWidth="1"/>
    <col min="214" max="214" width="1.85546875" style="364" bestFit="1" customWidth="1"/>
    <col min="215" max="216" width="2.7109375" style="364" bestFit="1" customWidth="1"/>
    <col min="217" max="217" width="3.5703125" style="364" bestFit="1" customWidth="1"/>
    <col min="218" max="218" width="2.7109375" style="364" bestFit="1" customWidth="1"/>
    <col min="219" max="219" width="4.42578125" style="364" bestFit="1" customWidth="1"/>
    <col min="220" max="224" width="9.140625" style="364"/>
    <col min="225" max="236" width="2" style="364" bestFit="1" customWidth="1"/>
    <col min="237" max="455" width="9.140625" style="364"/>
    <col min="456" max="456" width="3.85546875" style="364" customWidth="1"/>
    <col min="457" max="457" width="4.42578125" style="364" customWidth="1"/>
    <col min="458" max="458" width="2.5703125" style="364" customWidth="1"/>
    <col min="459" max="459" width="3.5703125" style="364" customWidth="1"/>
    <col min="460" max="460" width="3" style="364" customWidth="1"/>
    <col min="461" max="461" width="4.28515625" style="364" customWidth="1"/>
    <col min="462" max="462" width="4.140625" style="364" customWidth="1"/>
    <col min="463" max="463" width="5.140625" style="364" customWidth="1"/>
    <col min="464" max="464" width="5.7109375" style="364" customWidth="1"/>
    <col min="465" max="465" width="51.85546875" style="364" customWidth="1"/>
    <col min="466" max="468" width="12.5703125" style="364" customWidth="1"/>
    <col min="469" max="469" width="3.5703125" style="364" bestFit="1" customWidth="1"/>
    <col min="470" max="470" width="1.85546875" style="364" bestFit="1" customWidth="1"/>
    <col min="471" max="472" width="2.7109375" style="364" bestFit="1" customWidth="1"/>
    <col min="473" max="473" width="3.5703125" style="364" bestFit="1" customWidth="1"/>
    <col min="474" max="474" width="2.7109375" style="364" bestFit="1" customWidth="1"/>
    <col min="475" max="475" width="4.42578125" style="364" bestFit="1" customWidth="1"/>
    <col min="476" max="480" width="9.140625" style="364"/>
    <col min="481" max="492" width="2" style="364" bestFit="1" customWidth="1"/>
    <col min="493" max="711" width="9.140625" style="364"/>
    <col min="712" max="712" width="3.85546875" style="364" customWidth="1"/>
    <col min="713" max="713" width="4.42578125" style="364" customWidth="1"/>
    <col min="714" max="714" width="2.5703125" style="364" customWidth="1"/>
    <col min="715" max="715" width="3.5703125" style="364" customWidth="1"/>
    <col min="716" max="716" width="3" style="364" customWidth="1"/>
    <col min="717" max="717" width="4.28515625" style="364" customWidth="1"/>
    <col min="718" max="718" width="4.140625" style="364" customWidth="1"/>
    <col min="719" max="719" width="5.140625" style="364" customWidth="1"/>
    <col min="720" max="720" width="5.7109375" style="364" customWidth="1"/>
    <col min="721" max="721" width="51.85546875" style="364" customWidth="1"/>
    <col min="722" max="724" width="12.5703125" style="364" customWidth="1"/>
    <col min="725" max="725" width="3.5703125" style="364" bestFit="1" customWidth="1"/>
    <col min="726" max="726" width="1.85546875" style="364" bestFit="1" customWidth="1"/>
    <col min="727" max="728" width="2.7109375" style="364" bestFit="1" customWidth="1"/>
    <col min="729" max="729" width="3.5703125" style="364" bestFit="1" customWidth="1"/>
    <col min="730" max="730" width="2.7109375" style="364" bestFit="1" customWidth="1"/>
    <col min="731" max="731" width="4.42578125" style="364" bestFit="1" customWidth="1"/>
    <col min="732" max="736" width="9.140625" style="364"/>
    <col min="737" max="748" width="2" style="364" bestFit="1" customWidth="1"/>
    <col min="749" max="967" width="9.140625" style="364"/>
    <col min="968" max="968" width="3.85546875" style="364" customWidth="1"/>
    <col min="969" max="969" width="4.42578125" style="364" customWidth="1"/>
    <col min="970" max="970" width="2.5703125" style="364" customWidth="1"/>
    <col min="971" max="971" width="3.5703125" style="364" customWidth="1"/>
    <col min="972" max="972" width="3" style="364" customWidth="1"/>
    <col min="973" max="973" width="4.28515625" style="364" customWidth="1"/>
    <col min="974" max="974" width="4.140625" style="364" customWidth="1"/>
    <col min="975" max="975" width="5.140625" style="364" customWidth="1"/>
    <col min="976" max="976" width="5.7109375" style="364" customWidth="1"/>
    <col min="977" max="977" width="51.85546875" style="364" customWidth="1"/>
    <col min="978" max="980" width="12.5703125" style="364" customWidth="1"/>
    <col min="981" max="981" width="3.5703125" style="364" bestFit="1" customWidth="1"/>
    <col min="982" max="982" width="1.85546875" style="364" bestFit="1" customWidth="1"/>
    <col min="983" max="984" width="2.7109375" style="364" bestFit="1" customWidth="1"/>
    <col min="985" max="985" width="3.5703125" style="364" bestFit="1" customWidth="1"/>
    <col min="986" max="986" width="2.7109375" style="364" bestFit="1" customWidth="1"/>
    <col min="987" max="987" width="4.42578125" style="364" bestFit="1" customWidth="1"/>
    <col min="988" max="992" width="9.140625" style="364"/>
    <col min="993" max="1004" width="2" style="364" bestFit="1" customWidth="1"/>
    <col min="1005" max="1223" width="9.140625" style="364"/>
    <col min="1224" max="1224" width="3.85546875" style="364" customWidth="1"/>
    <col min="1225" max="1225" width="4.42578125" style="364" customWidth="1"/>
    <col min="1226" max="1226" width="2.5703125" style="364" customWidth="1"/>
    <col min="1227" max="1227" width="3.5703125" style="364" customWidth="1"/>
    <col min="1228" max="1228" width="3" style="364" customWidth="1"/>
    <col min="1229" max="1229" width="4.28515625" style="364" customWidth="1"/>
    <col min="1230" max="1230" width="4.140625" style="364" customWidth="1"/>
    <col min="1231" max="1231" width="5.140625" style="364" customWidth="1"/>
    <col min="1232" max="1232" width="5.7109375" style="364" customWidth="1"/>
    <col min="1233" max="1233" width="51.85546875" style="364" customWidth="1"/>
    <col min="1234" max="1236" width="12.5703125" style="364" customWidth="1"/>
    <col min="1237" max="1237" width="3.5703125" style="364" bestFit="1" customWidth="1"/>
    <col min="1238" max="1238" width="1.85546875" style="364" bestFit="1" customWidth="1"/>
    <col min="1239" max="1240" width="2.7109375" style="364" bestFit="1" customWidth="1"/>
    <col min="1241" max="1241" width="3.5703125" style="364" bestFit="1" customWidth="1"/>
    <col min="1242" max="1242" width="2.7109375" style="364" bestFit="1" customWidth="1"/>
    <col min="1243" max="1243" width="4.42578125" style="364" bestFit="1" customWidth="1"/>
    <col min="1244" max="1248" width="9.140625" style="364"/>
    <col min="1249" max="1260" width="2" style="364" bestFit="1" customWidth="1"/>
    <col min="1261" max="1479" width="9.140625" style="364"/>
    <col min="1480" max="1480" width="3.85546875" style="364" customWidth="1"/>
    <col min="1481" max="1481" width="4.42578125" style="364" customWidth="1"/>
    <col min="1482" max="1482" width="2.5703125" style="364" customWidth="1"/>
    <col min="1483" max="1483" width="3.5703125" style="364" customWidth="1"/>
    <col min="1484" max="1484" width="3" style="364" customWidth="1"/>
    <col min="1485" max="1485" width="4.28515625" style="364" customWidth="1"/>
    <col min="1486" max="1486" width="4.140625" style="364" customWidth="1"/>
    <col min="1487" max="1487" width="5.140625" style="364" customWidth="1"/>
    <col min="1488" max="1488" width="5.7109375" style="364" customWidth="1"/>
    <col min="1489" max="1489" width="51.85546875" style="364" customWidth="1"/>
    <col min="1490" max="1492" width="12.5703125" style="364" customWidth="1"/>
    <col min="1493" max="1493" width="3.5703125" style="364" bestFit="1" customWidth="1"/>
    <col min="1494" max="1494" width="1.85546875" style="364" bestFit="1" customWidth="1"/>
    <col min="1495" max="1496" width="2.7109375" style="364" bestFit="1" customWidth="1"/>
    <col min="1497" max="1497" width="3.5703125" style="364" bestFit="1" customWidth="1"/>
    <col min="1498" max="1498" width="2.7109375" style="364" bestFit="1" customWidth="1"/>
    <col min="1499" max="1499" width="4.42578125" style="364" bestFit="1" customWidth="1"/>
    <col min="1500" max="1504" width="9.140625" style="364"/>
    <col min="1505" max="1516" width="2" style="364" bestFit="1" customWidth="1"/>
    <col min="1517" max="1735" width="9.140625" style="364"/>
    <col min="1736" max="1736" width="3.85546875" style="364" customWidth="1"/>
    <col min="1737" max="1737" width="4.42578125" style="364" customWidth="1"/>
    <col min="1738" max="1738" width="2.5703125" style="364" customWidth="1"/>
    <col min="1739" max="1739" width="3.5703125" style="364" customWidth="1"/>
    <col min="1740" max="1740" width="3" style="364" customWidth="1"/>
    <col min="1741" max="1741" width="4.28515625" style="364" customWidth="1"/>
    <col min="1742" max="1742" width="4.140625" style="364" customWidth="1"/>
    <col min="1743" max="1743" width="5.140625" style="364" customWidth="1"/>
    <col min="1744" max="1744" width="5.7109375" style="364" customWidth="1"/>
    <col min="1745" max="1745" width="51.85546875" style="364" customWidth="1"/>
    <col min="1746" max="1748" width="12.5703125" style="364" customWidth="1"/>
    <col min="1749" max="1749" width="3.5703125" style="364" bestFit="1" customWidth="1"/>
    <col min="1750" max="1750" width="1.85546875" style="364" bestFit="1" customWidth="1"/>
    <col min="1751" max="1752" width="2.7109375" style="364" bestFit="1" customWidth="1"/>
    <col min="1753" max="1753" width="3.5703125" style="364" bestFit="1" customWidth="1"/>
    <col min="1754" max="1754" width="2.7109375" style="364" bestFit="1" customWidth="1"/>
    <col min="1755" max="1755" width="4.42578125" style="364" bestFit="1" customWidth="1"/>
    <col min="1756" max="1760" width="9.140625" style="364"/>
    <col min="1761" max="1772" width="2" style="364" bestFit="1" customWidth="1"/>
    <col min="1773" max="1991" width="9.140625" style="364"/>
    <col min="1992" max="1992" width="3.85546875" style="364" customWidth="1"/>
    <col min="1993" max="1993" width="4.42578125" style="364" customWidth="1"/>
    <col min="1994" max="1994" width="2.5703125" style="364" customWidth="1"/>
    <col min="1995" max="1995" width="3.5703125" style="364" customWidth="1"/>
    <col min="1996" max="1996" width="3" style="364" customWidth="1"/>
    <col min="1997" max="1997" width="4.28515625" style="364" customWidth="1"/>
    <col min="1998" max="1998" width="4.140625" style="364" customWidth="1"/>
    <col min="1999" max="1999" width="5.140625" style="364" customWidth="1"/>
    <col min="2000" max="2000" width="5.7109375" style="364" customWidth="1"/>
    <col min="2001" max="2001" width="51.85546875" style="364" customWidth="1"/>
    <col min="2002" max="2004" width="12.5703125" style="364" customWidth="1"/>
    <col min="2005" max="2005" width="3.5703125" style="364" bestFit="1" customWidth="1"/>
    <col min="2006" max="2006" width="1.85546875" style="364" bestFit="1" customWidth="1"/>
    <col min="2007" max="2008" width="2.7109375" style="364" bestFit="1" customWidth="1"/>
    <col min="2009" max="2009" width="3.5703125" style="364" bestFit="1" customWidth="1"/>
    <col min="2010" max="2010" width="2.7109375" style="364" bestFit="1" customWidth="1"/>
    <col min="2011" max="2011" width="4.42578125" style="364" bestFit="1" customWidth="1"/>
    <col min="2012" max="2016" width="9.140625" style="364"/>
    <col min="2017" max="2028" width="2" style="364" bestFit="1" customWidth="1"/>
    <col min="2029" max="2247" width="9.140625" style="364"/>
    <col min="2248" max="2248" width="3.85546875" style="364" customWidth="1"/>
    <col min="2249" max="2249" width="4.42578125" style="364" customWidth="1"/>
    <col min="2250" max="2250" width="2.5703125" style="364" customWidth="1"/>
    <col min="2251" max="2251" width="3.5703125" style="364" customWidth="1"/>
    <col min="2252" max="2252" width="3" style="364" customWidth="1"/>
    <col min="2253" max="2253" width="4.28515625" style="364" customWidth="1"/>
    <col min="2254" max="2254" width="4.140625" style="364" customWidth="1"/>
    <col min="2255" max="2255" width="5.140625" style="364" customWidth="1"/>
    <col min="2256" max="2256" width="5.7109375" style="364" customWidth="1"/>
    <col min="2257" max="2257" width="51.85546875" style="364" customWidth="1"/>
    <col min="2258" max="2260" width="12.5703125" style="364" customWidth="1"/>
    <col min="2261" max="2261" width="3.5703125" style="364" bestFit="1" customWidth="1"/>
    <col min="2262" max="2262" width="1.85546875" style="364" bestFit="1" customWidth="1"/>
    <col min="2263" max="2264" width="2.7109375" style="364" bestFit="1" customWidth="1"/>
    <col min="2265" max="2265" width="3.5703125" style="364" bestFit="1" customWidth="1"/>
    <col min="2266" max="2266" width="2.7109375" style="364" bestFit="1" customWidth="1"/>
    <col min="2267" max="2267" width="4.42578125" style="364" bestFit="1" customWidth="1"/>
    <col min="2268" max="2272" width="9.140625" style="364"/>
    <col min="2273" max="2284" width="2" style="364" bestFit="1" customWidth="1"/>
    <col min="2285" max="2503" width="9.140625" style="364"/>
    <col min="2504" max="2504" width="3.85546875" style="364" customWidth="1"/>
    <col min="2505" max="2505" width="4.42578125" style="364" customWidth="1"/>
    <col min="2506" max="2506" width="2.5703125" style="364" customWidth="1"/>
    <col min="2507" max="2507" width="3.5703125" style="364" customWidth="1"/>
    <col min="2508" max="2508" width="3" style="364" customWidth="1"/>
    <col min="2509" max="2509" width="4.28515625" style="364" customWidth="1"/>
    <col min="2510" max="2510" width="4.140625" style="364" customWidth="1"/>
    <col min="2511" max="2511" width="5.140625" style="364" customWidth="1"/>
    <col min="2512" max="2512" width="5.7109375" style="364" customWidth="1"/>
    <col min="2513" max="2513" width="51.85546875" style="364" customWidth="1"/>
    <col min="2514" max="2516" width="12.5703125" style="364" customWidth="1"/>
    <col min="2517" max="2517" width="3.5703125" style="364" bestFit="1" customWidth="1"/>
    <col min="2518" max="2518" width="1.85546875" style="364" bestFit="1" customWidth="1"/>
    <col min="2519" max="2520" width="2.7109375" style="364" bestFit="1" customWidth="1"/>
    <col min="2521" max="2521" width="3.5703125" style="364" bestFit="1" customWidth="1"/>
    <col min="2522" max="2522" width="2.7109375" style="364" bestFit="1" customWidth="1"/>
    <col min="2523" max="2523" width="4.42578125" style="364" bestFit="1" customWidth="1"/>
    <col min="2524" max="2528" width="9.140625" style="364"/>
    <col min="2529" max="2540" width="2" style="364" bestFit="1" customWidth="1"/>
    <col min="2541" max="2759" width="9.140625" style="364"/>
    <col min="2760" max="2760" width="3.85546875" style="364" customWidth="1"/>
    <col min="2761" max="2761" width="4.42578125" style="364" customWidth="1"/>
    <col min="2762" max="2762" width="2.5703125" style="364" customWidth="1"/>
    <col min="2763" max="2763" width="3.5703125" style="364" customWidth="1"/>
    <col min="2764" max="2764" width="3" style="364" customWidth="1"/>
    <col min="2765" max="2765" width="4.28515625" style="364" customWidth="1"/>
    <col min="2766" max="2766" width="4.140625" style="364" customWidth="1"/>
    <col min="2767" max="2767" width="5.140625" style="364" customWidth="1"/>
    <col min="2768" max="2768" width="5.7109375" style="364" customWidth="1"/>
    <col min="2769" max="2769" width="51.85546875" style="364" customWidth="1"/>
    <col min="2770" max="2772" width="12.5703125" style="364" customWidth="1"/>
    <col min="2773" max="2773" width="3.5703125" style="364" bestFit="1" customWidth="1"/>
    <col min="2774" max="2774" width="1.85546875" style="364" bestFit="1" customWidth="1"/>
    <col min="2775" max="2776" width="2.7109375" style="364" bestFit="1" customWidth="1"/>
    <col min="2777" max="2777" width="3.5703125" style="364" bestFit="1" customWidth="1"/>
    <col min="2778" max="2778" width="2.7109375" style="364" bestFit="1" customWidth="1"/>
    <col min="2779" max="2779" width="4.42578125" style="364" bestFit="1" customWidth="1"/>
    <col min="2780" max="2784" width="9.140625" style="364"/>
    <col min="2785" max="2796" width="2" style="364" bestFit="1" customWidth="1"/>
    <col min="2797" max="3015" width="9.140625" style="364"/>
    <col min="3016" max="3016" width="3.85546875" style="364" customWidth="1"/>
    <col min="3017" max="3017" width="4.42578125" style="364" customWidth="1"/>
    <col min="3018" max="3018" width="2.5703125" style="364" customWidth="1"/>
    <col min="3019" max="3019" width="3.5703125" style="364" customWidth="1"/>
    <col min="3020" max="3020" width="3" style="364" customWidth="1"/>
    <col min="3021" max="3021" width="4.28515625" style="364" customWidth="1"/>
    <col min="3022" max="3022" width="4.140625" style="364" customWidth="1"/>
    <col min="3023" max="3023" width="5.140625" style="364" customWidth="1"/>
    <col min="3024" max="3024" width="5.7109375" style="364" customWidth="1"/>
    <col min="3025" max="3025" width="51.85546875" style="364" customWidth="1"/>
    <col min="3026" max="3028" width="12.5703125" style="364" customWidth="1"/>
    <col min="3029" max="3029" width="3.5703125" style="364" bestFit="1" customWidth="1"/>
    <col min="3030" max="3030" width="1.85546875" style="364" bestFit="1" customWidth="1"/>
    <col min="3031" max="3032" width="2.7109375" style="364" bestFit="1" customWidth="1"/>
    <col min="3033" max="3033" width="3.5703125" style="364" bestFit="1" customWidth="1"/>
    <col min="3034" max="3034" width="2.7109375" style="364" bestFit="1" customWidth="1"/>
    <col min="3035" max="3035" width="4.42578125" style="364" bestFit="1" customWidth="1"/>
    <col min="3036" max="3040" width="9.140625" style="364"/>
    <col min="3041" max="3052" width="2" style="364" bestFit="1" customWidth="1"/>
    <col min="3053" max="3271" width="9.140625" style="364"/>
    <col min="3272" max="3272" width="3.85546875" style="364" customWidth="1"/>
    <col min="3273" max="3273" width="4.42578125" style="364" customWidth="1"/>
    <col min="3274" max="3274" width="2.5703125" style="364" customWidth="1"/>
    <col min="3275" max="3275" width="3.5703125" style="364" customWidth="1"/>
    <col min="3276" max="3276" width="3" style="364" customWidth="1"/>
    <col min="3277" max="3277" width="4.28515625" style="364" customWidth="1"/>
    <col min="3278" max="3278" width="4.140625" style="364" customWidth="1"/>
    <col min="3279" max="3279" width="5.140625" style="364" customWidth="1"/>
    <col min="3280" max="3280" width="5.7109375" style="364" customWidth="1"/>
    <col min="3281" max="3281" width="51.85546875" style="364" customWidth="1"/>
    <col min="3282" max="3284" width="12.5703125" style="364" customWidth="1"/>
    <col min="3285" max="3285" width="3.5703125" style="364" bestFit="1" customWidth="1"/>
    <col min="3286" max="3286" width="1.85546875" style="364" bestFit="1" customWidth="1"/>
    <col min="3287" max="3288" width="2.7109375" style="364" bestFit="1" customWidth="1"/>
    <col min="3289" max="3289" width="3.5703125" style="364" bestFit="1" customWidth="1"/>
    <col min="3290" max="3290" width="2.7109375" style="364" bestFit="1" customWidth="1"/>
    <col min="3291" max="3291" width="4.42578125" style="364" bestFit="1" customWidth="1"/>
    <col min="3292" max="3296" width="9.140625" style="364"/>
    <col min="3297" max="3308" width="2" style="364" bestFit="1" customWidth="1"/>
    <col min="3309" max="3527" width="9.140625" style="364"/>
    <col min="3528" max="3528" width="3.85546875" style="364" customWidth="1"/>
    <col min="3529" max="3529" width="4.42578125" style="364" customWidth="1"/>
    <col min="3530" max="3530" width="2.5703125" style="364" customWidth="1"/>
    <col min="3531" max="3531" width="3.5703125" style="364" customWidth="1"/>
    <col min="3532" max="3532" width="3" style="364" customWidth="1"/>
    <col min="3533" max="3533" width="4.28515625" style="364" customWidth="1"/>
    <col min="3534" max="3534" width="4.140625" style="364" customWidth="1"/>
    <col min="3535" max="3535" width="5.140625" style="364" customWidth="1"/>
    <col min="3536" max="3536" width="5.7109375" style="364" customWidth="1"/>
    <col min="3537" max="3537" width="51.85546875" style="364" customWidth="1"/>
    <col min="3538" max="3540" width="12.5703125" style="364" customWidth="1"/>
    <col min="3541" max="3541" width="3.5703125" style="364" bestFit="1" customWidth="1"/>
    <col min="3542" max="3542" width="1.85546875" style="364" bestFit="1" customWidth="1"/>
    <col min="3543" max="3544" width="2.7109375" style="364" bestFit="1" customWidth="1"/>
    <col min="3545" max="3545" width="3.5703125" style="364" bestFit="1" customWidth="1"/>
    <col min="3546" max="3546" width="2.7109375" style="364" bestFit="1" customWidth="1"/>
    <col min="3547" max="3547" width="4.42578125" style="364" bestFit="1" customWidth="1"/>
    <col min="3548" max="3552" width="9.140625" style="364"/>
    <col min="3553" max="3564" width="2" style="364" bestFit="1" customWidth="1"/>
    <col min="3565" max="3783" width="9.140625" style="364"/>
    <col min="3784" max="3784" width="3.85546875" style="364" customWidth="1"/>
    <col min="3785" max="3785" width="4.42578125" style="364" customWidth="1"/>
    <col min="3786" max="3786" width="2.5703125" style="364" customWidth="1"/>
    <col min="3787" max="3787" width="3.5703125" style="364" customWidth="1"/>
    <col min="3788" max="3788" width="3" style="364" customWidth="1"/>
    <col min="3789" max="3789" width="4.28515625" style="364" customWidth="1"/>
    <col min="3790" max="3790" width="4.140625" style="364" customWidth="1"/>
    <col min="3791" max="3791" width="5.140625" style="364" customWidth="1"/>
    <col min="3792" max="3792" width="5.7109375" style="364" customWidth="1"/>
    <col min="3793" max="3793" width="51.85546875" style="364" customWidth="1"/>
    <col min="3794" max="3796" width="12.5703125" style="364" customWidth="1"/>
    <col min="3797" max="3797" width="3.5703125" style="364" bestFit="1" customWidth="1"/>
    <col min="3798" max="3798" width="1.85546875" style="364" bestFit="1" customWidth="1"/>
    <col min="3799" max="3800" width="2.7109375" style="364" bestFit="1" customWidth="1"/>
    <col min="3801" max="3801" width="3.5703125" style="364" bestFit="1" customWidth="1"/>
    <col min="3802" max="3802" width="2.7109375" style="364" bestFit="1" customWidth="1"/>
    <col min="3803" max="3803" width="4.42578125" style="364" bestFit="1" customWidth="1"/>
    <col min="3804" max="3808" width="9.140625" style="364"/>
    <col min="3809" max="3820" width="2" style="364" bestFit="1" customWidth="1"/>
    <col min="3821" max="4039" width="9.140625" style="364"/>
    <col min="4040" max="4040" width="3.85546875" style="364" customWidth="1"/>
    <col min="4041" max="4041" width="4.42578125" style="364" customWidth="1"/>
    <col min="4042" max="4042" width="2.5703125" style="364" customWidth="1"/>
    <col min="4043" max="4043" width="3.5703125" style="364" customWidth="1"/>
    <col min="4044" max="4044" width="3" style="364" customWidth="1"/>
    <col min="4045" max="4045" width="4.28515625" style="364" customWidth="1"/>
    <col min="4046" max="4046" width="4.140625" style="364" customWidth="1"/>
    <col min="4047" max="4047" width="5.140625" style="364" customWidth="1"/>
    <col min="4048" max="4048" width="5.7109375" style="364" customWidth="1"/>
    <col min="4049" max="4049" width="51.85546875" style="364" customWidth="1"/>
    <col min="4050" max="4052" width="12.5703125" style="364" customWidth="1"/>
    <col min="4053" max="4053" width="3.5703125" style="364" bestFit="1" customWidth="1"/>
    <col min="4054" max="4054" width="1.85546875" style="364" bestFit="1" customWidth="1"/>
    <col min="4055" max="4056" width="2.7109375" style="364" bestFit="1" customWidth="1"/>
    <col min="4057" max="4057" width="3.5703125" style="364" bestFit="1" customWidth="1"/>
    <col min="4058" max="4058" width="2.7109375" style="364" bestFit="1" customWidth="1"/>
    <col min="4059" max="4059" width="4.42578125" style="364" bestFit="1" customWidth="1"/>
    <col min="4060" max="4064" width="9.140625" style="364"/>
    <col min="4065" max="4076" width="2" style="364" bestFit="1" customWidth="1"/>
    <col min="4077" max="4295" width="9.140625" style="364"/>
    <col min="4296" max="4296" width="3.85546875" style="364" customWidth="1"/>
    <col min="4297" max="4297" width="4.42578125" style="364" customWidth="1"/>
    <col min="4298" max="4298" width="2.5703125" style="364" customWidth="1"/>
    <col min="4299" max="4299" width="3.5703125" style="364" customWidth="1"/>
    <col min="4300" max="4300" width="3" style="364" customWidth="1"/>
    <col min="4301" max="4301" width="4.28515625" style="364" customWidth="1"/>
    <col min="4302" max="4302" width="4.140625" style="364" customWidth="1"/>
    <col min="4303" max="4303" width="5.140625" style="364" customWidth="1"/>
    <col min="4304" max="4304" width="5.7109375" style="364" customWidth="1"/>
    <col min="4305" max="4305" width="51.85546875" style="364" customWidth="1"/>
    <col min="4306" max="4308" width="12.5703125" style="364" customWidth="1"/>
    <col min="4309" max="4309" width="3.5703125" style="364" bestFit="1" customWidth="1"/>
    <col min="4310" max="4310" width="1.85546875" style="364" bestFit="1" customWidth="1"/>
    <col min="4311" max="4312" width="2.7109375" style="364" bestFit="1" customWidth="1"/>
    <col min="4313" max="4313" width="3.5703125" style="364" bestFit="1" customWidth="1"/>
    <col min="4314" max="4314" width="2.7109375" style="364" bestFit="1" customWidth="1"/>
    <col min="4315" max="4315" width="4.42578125" style="364" bestFit="1" customWidth="1"/>
    <col min="4316" max="4320" width="9.140625" style="364"/>
    <col min="4321" max="4332" width="2" style="364" bestFit="1" customWidth="1"/>
    <col min="4333" max="4551" width="9.140625" style="364"/>
    <col min="4552" max="4552" width="3.85546875" style="364" customWidth="1"/>
    <col min="4553" max="4553" width="4.42578125" style="364" customWidth="1"/>
    <col min="4554" max="4554" width="2.5703125" style="364" customWidth="1"/>
    <col min="4555" max="4555" width="3.5703125" style="364" customWidth="1"/>
    <col min="4556" max="4556" width="3" style="364" customWidth="1"/>
    <col min="4557" max="4557" width="4.28515625" style="364" customWidth="1"/>
    <col min="4558" max="4558" width="4.140625" style="364" customWidth="1"/>
    <col min="4559" max="4559" width="5.140625" style="364" customWidth="1"/>
    <col min="4560" max="4560" width="5.7109375" style="364" customWidth="1"/>
    <col min="4561" max="4561" width="51.85546875" style="364" customWidth="1"/>
    <col min="4562" max="4564" width="12.5703125" style="364" customWidth="1"/>
    <col min="4565" max="4565" width="3.5703125" style="364" bestFit="1" customWidth="1"/>
    <col min="4566" max="4566" width="1.85546875" style="364" bestFit="1" customWidth="1"/>
    <col min="4567" max="4568" width="2.7109375" style="364" bestFit="1" customWidth="1"/>
    <col min="4569" max="4569" width="3.5703125" style="364" bestFit="1" customWidth="1"/>
    <col min="4570" max="4570" width="2.7109375" style="364" bestFit="1" customWidth="1"/>
    <col min="4571" max="4571" width="4.42578125" style="364" bestFit="1" customWidth="1"/>
    <col min="4572" max="4576" width="9.140625" style="364"/>
    <col min="4577" max="4588" width="2" style="364" bestFit="1" customWidth="1"/>
    <col min="4589" max="4807" width="9.140625" style="364"/>
    <col min="4808" max="4808" width="3.85546875" style="364" customWidth="1"/>
    <col min="4809" max="4809" width="4.42578125" style="364" customWidth="1"/>
    <col min="4810" max="4810" width="2.5703125" style="364" customWidth="1"/>
    <col min="4811" max="4811" width="3.5703125" style="364" customWidth="1"/>
    <col min="4812" max="4812" width="3" style="364" customWidth="1"/>
    <col min="4813" max="4813" width="4.28515625" style="364" customWidth="1"/>
    <col min="4814" max="4814" width="4.140625" style="364" customWidth="1"/>
    <col min="4815" max="4815" width="5.140625" style="364" customWidth="1"/>
    <col min="4816" max="4816" width="5.7109375" style="364" customWidth="1"/>
    <col min="4817" max="4817" width="51.85546875" style="364" customWidth="1"/>
    <col min="4818" max="4820" width="12.5703125" style="364" customWidth="1"/>
    <col min="4821" max="4821" width="3.5703125" style="364" bestFit="1" customWidth="1"/>
    <col min="4822" max="4822" width="1.85546875" style="364" bestFit="1" customWidth="1"/>
    <col min="4823" max="4824" width="2.7109375" style="364" bestFit="1" customWidth="1"/>
    <col min="4825" max="4825" width="3.5703125" style="364" bestFit="1" customWidth="1"/>
    <col min="4826" max="4826" width="2.7109375" style="364" bestFit="1" customWidth="1"/>
    <col min="4827" max="4827" width="4.42578125" style="364" bestFit="1" customWidth="1"/>
    <col min="4828" max="4832" width="9.140625" style="364"/>
    <col min="4833" max="4844" width="2" style="364" bestFit="1" customWidth="1"/>
    <col min="4845" max="5063" width="9.140625" style="364"/>
    <col min="5064" max="5064" width="3.85546875" style="364" customWidth="1"/>
    <col min="5065" max="5065" width="4.42578125" style="364" customWidth="1"/>
    <col min="5066" max="5066" width="2.5703125" style="364" customWidth="1"/>
    <col min="5067" max="5067" width="3.5703125" style="364" customWidth="1"/>
    <col min="5068" max="5068" width="3" style="364" customWidth="1"/>
    <col min="5069" max="5069" width="4.28515625" style="364" customWidth="1"/>
    <col min="5070" max="5070" width="4.140625" style="364" customWidth="1"/>
    <col min="5071" max="5071" width="5.140625" style="364" customWidth="1"/>
    <col min="5072" max="5072" width="5.7109375" style="364" customWidth="1"/>
    <col min="5073" max="5073" width="51.85546875" style="364" customWidth="1"/>
    <col min="5074" max="5076" width="12.5703125" style="364" customWidth="1"/>
    <col min="5077" max="5077" width="3.5703125" style="364" bestFit="1" customWidth="1"/>
    <col min="5078" max="5078" width="1.85546875" style="364" bestFit="1" customWidth="1"/>
    <col min="5079" max="5080" width="2.7109375" style="364" bestFit="1" customWidth="1"/>
    <col min="5081" max="5081" width="3.5703125" style="364" bestFit="1" customWidth="1"/>
    <col min="5082" max="5082" width="2.7109375" style="364" bestFit="1" customWidth="1"/>
    <col min="5083" max="5083" width="4.42578125" style="364" bestFit="1" customWidth="1"/>
    <col min="5084" max="5088" width="9.140625" style="364"/>
    <col min="5089" max="5100" width="2" style="364" bestFit="1" customWidth="1"/>
    <col min="5101" max="5319" width="9.140625" style="364"/>
    <col min="5320" max="5320" width="3.85546875" style="364" customWidth="1"/>
    <col min="5321" max="5321" width="4.42578125" style="364" customWidth="1"/>
    <col min="5322" max="5322" width="2.5703125" style="364" customWidth="1"/>
    <col min="5323" max="5323" width="3.5703125" style="364" customWidth="1"/>
    <col min="5324" max="5324" width="3" style="364" customWidth="1"/>
    <col min="5325" max="5325" width="4.28515625" style="364" customWidth="1"/>
    <col min="5326" max="5326" width="4.140625" style="364" customWidth="1"/>
    <col min="5327" max="5327" width="5.140625" style="364" customWidth="1"/>
    <col min="5328" max="5328" width="5.7109375" style="364" customWidth="1"/>
    <col min="5329" max="5329" width="51.85546875" style="364" customWidth="1"/>
    <col min="5330" max="5332" width="12.5703125" style="364" customWidth="1"/>
    <col min="5333" max="5333" width="3.5703125" style="364" bestFit="1" customWidth="1"/>
    <col min="5334" max="5334" width="1.85546875" style="364" bestFit="1" customWidth="1"/>
    <col min="5335" max="5336" width="2.7109375" style="364" bestFit="1" customWidth="1"/>
    <col min="5337" max="5337" width="3.5703125" style="364" bestFit="1" customWidth="1"/>
    <col min="5338" max="5338" width="2.7109375" style="364" bestFit="1" customWidth="1"/>
    <col min="5339" max="5339" width="4.42578125" style="364" bestFit="1" customWidth="1"/>
    <col min="5340" max="5344" width="9.140625" style="364"/>
    <col min="5345" max="5356" width="2" style="364" bestFit="1" customWidth="1"/>
    <col min="5357" max="5575" width="9.140625" style="364"/>
    <col min="5576" max="5576" width="3.85546875" style="364" customWidth="1"/>
    <col min="5577" max="5577" width="4.42578125" style="364" customWidth="1"/>
    <col min="5578" max="5578" width="2.5703125" style="364" customWidth="1"/>
    <col min="5579" max="5579" width="3.5703125" style="364" customWidth="1"/>
    <col min="5580" max="5580" width="3" style="364" customWidth="1"/>
    <col min="5581" max="5581" width="4.28515625" style="364" customWidth="1"/>
    <col min="5582" max="5582" width="4.140625" style="364" customWidth="1"/>
    <col min="5583" max="5583" width="5.140625" style="364" customWidth="1"/>
    <col min="5584" max="5584" width="5.7109375" style="364" customWidth="1"/>
    <col min="5585" max="5585" width="51.85546875" style="364" customWidth="1"/>
    <col min="5586" max="5588" width="12.5703125" style="364" customWidth="1"/>
    <col min="5589" max="5589" width="3.5703125" style="364" bestFit="1" customWidth="1"/>
    <col min="5590" max="5590" width="1.85546875" style="364" bestFit="1" customWidth="1"/>
    <col min="5591" max="5592" width="2.7109375" style="364" bestFit="1" customWidth="1"/>
    <col min="5593" max="5593" width="3.5703125" style="364" bestFit="1" customWidth="1"/>
    <col min="5594" max="5594" width="2.7109375" style="364" bestFit="1" customWidth="1"/>
    <col min="5595" max="5595" width="4.42578125" style="364" bestFit="1" customWidth="1"/>
    <col min="5596" max="5600" width="9.140625" style="364"/>
    <col min="5601" max="5612" width="2" style="364" bestFit="1" customWidth="1"/>
    <col min="5613" max="5831" width="9.140625" style="364"/>
    <col min="5832" max="5832" width="3.85546875" style="364" customWidth="1"/>
    <col min="5833" max="5833" width="4.42578125" style="364" customWidth="1"/>
    <col min="5834" max="5834" width="2.5703125" style="364" customWidth="1"/>
    <col min="5835" max="5835" width="3.5703125" style="364" customWidth="1"/>
    <col min="5836" max="5836" width="3" style="364" customWidth="1"/>
    <col min="5837" max="5837" width="4.28515625" style="364" customWidth="1"/>
    <col min="5838" max="5838" width="4.140625" style="364" customWidth="1"/>
    <col min="5839" max="5839" width="5.140625" style="364" customWidth="1"/>
    <col min="5840" max="5840" width="5.7109375" style="364" customWidth="1"/>
    <col min="5841" max="5841" width="51.85546875" style="364" customWidth="1"/>
    <col min="5842" max="5844" width="12.5703125" style="364" customWidth="1"/>
    <col min="5845" max="5845" width="3.5703125" style="364" bestFit="1" customWidth="1"/>
    <col min="5846" max="5846" width="1.85546875" style="364" bestFit="1" customWidth="1"/>
    <col min="5847" max="5848" width="2.7109375" style="364" bestFit="1" customWidth="1"/>
    <col min="5849" max="5849" width="3.5703125" style="364" bestFit="1" customWidth="1"/>
    <col min="5850" max="5850" width="2.7109375" style="364" bestFit="1" customWidth="1"/>
    <col min="5851" max="5851" width="4.42578125" style="364" bestFit="1" customWidth="1"/>
    <col min="5852" max="5856" width="9.140625" style="364"/>
    <col min="5857" max="5868" width="2" style="364" bestFit="1" customWidth="1"/>
    <col min="5869" max="6087" width="9.140625" style="364"/>
    <col min="6088" max="6088" width="3.85546875" style="364" customWidth="1"/>
    <col min="6089" max="6089" width="4.42578125" style="364" customWidth="1"/>
    <col min="6090" max="6090" width="2.5703125" style="364" customWidth="1"/>
    <col min="6091" max="6091" width="3.5703125" style="364" customWidth="1"/>
    <col min="6092" max="6092" width="3" style="364" customWidth="1"/>
    <col min="6093" max="6093" width="4.28515625" style="364" customWidth="1"/>
    <col min="6094" max="6094" width="4.140625" style="364" customWidth="1"/>
    <col min="6095" max="6095" width="5.140625" style="364" customWidth="1"/>
    <col min="6096" max="6096" width="5.7109375" style="364" customWidth="1"/>
    <col min="6097" max="6097" width="51.85546875" style="364" customWidth="1"/>
    <col min="6098" max="6100" width="12.5703125" style="364" customWidth="1"/>
    <col min="6101" max="6101" width="3.5703125" style="364" bestFit="1" customWidth="1"/>
    <col min="6102" max="6102" width="1.85546875" style="364" bestFit="1" customWidth="1"/>
    <col min="6103" max="6104" width="2.7109375" style="364" bestFit="1" customWidth="1"/>
    <col min="6105" max="6105" width="3.5703125" style="364" bestFit="1" customWidth="1"/>
    <col min="6106" max="6106" width="2.7109375" style="364" bestFit="1" customWidth="1"/>
    <col min="6107" max="6107" width="4.42578125" style="364" bestFit="1" customWidth="1"/>
    <col min="6108" max="6112" width="9.140625" style="364"/>
    <col min="6113" max="6124" width="2" style="364" bestFit="1" customWidth="1"/>
    <col min="6125" max="6343" width="9.140625" style="364"/>
    <col min="6344" max="6344" width="3.85546875" style="364" customWidth="1"/>
    <col min="6345" max="6345" width="4.42578125" style="364" customWidth="1"/>
    <col min="6346" max="6346" width="2.5703125" style="364" customWidth="1"/>
    <col min="6347" max="6347" width="3.5703125" style="364" customWidth="1"/>
    <col min="6348" max="6348" width="3" style="364" customWidth="1"/>
    <col min="6349" max="6349" width="4.28515625" style="364" customWidth="1"/>
    <col min="6350" max="6350" width="4.140625" style="364" customWidth="1"/>
    <col min="6351" max="6351" width="5.140625" style="364" customWidth="1"/>
    <col min="6352" max="6352" width="5.7109375" style="364" customWidth="1"/>
    <col min="6353" max="6353" width="51.85546875" style="364" customWidth="1"/>
    <col min="6354" max="6356" width="12.5703125" style="364" customWidth="1"/>
    <col min="6357" max="6357" width="3.5703125" style="364" bestFit="1" customWidth="1"/>
    <col min="6358" max="6358" width="1.85546875" style="364" bestFit="1" customWidth="1"/>
    <col min="6359" max="6360" width="2.7109375" style="364" bestFit="1" customWidth="1"/>
    <col min="6361" max="6361" width="3.5703125" style="364" bestFit="1" customWidth="1"/>
    <col min="6362" max="6362" width="2.7109375" style="364" bestFit="1" customWidth="1"/>
    <col min="6363" max="6363" width="4.42578125" style="364" bestFit="1" customWidth="1"/>
    <col min="6364" max="6368" width="9.140625" style="364"/>
    <col min="6369" max="6380" width="2" style="364" bestFit="1" customWidth="1"/>
    <col min="6381" max="6599" width="9.140625" style="364"/>
    <col min="6600" max="6600" width="3.85546875" style="364" customWidth="1"/>
    <col min="6601" max="6601" width="4.42578125" style="364" customWidth="1"/>
    <col min="6602" max="6602" width="2.5703125" style="364" customWidth="1"/>
    <col min="6603" max="6603" width="3.5703125" style="364" customWidth="1"/>
    <col min="6604" max="6604" width="3" style="364" customWidth="1"/>
    <col min="6605" max="6605" width="4.28515625" style="364" customWidth="1"/>
    <col min="6606" max="6606" width="4.140625" style="364" customWidth="1"/>
    <col min="6607" max="6607" width="5.140625" style="364" customWidth="1"/>
    <col min="6608" max="6608" width="5.7109375" style="364" customWidth="1"/>
    <col min="6609" max="6609" width="51.85546875" style="364" customWidth="1"/>
    <col min="6610" max="6612" width="12.5703125" style="364" customWidth="1"/>
    <col min="6613" max="6613" width="3.5703125" style="364" bestFit="1" customWidth="1"/>
    <col min="6614" max="6614" width="1.85546875" style="364" bestFit="1" customWidth="1"/>
    <col min="6615" max="6616" width="2.7109375" style="364" bestFit="1" customWidth="1"/>
    <col min="6617" max="6617" width="3.5703125" style="364" bestFit="1" customWidth="1"/>
    <col min="6618" max="6618" width="2.7109375" style="364" bestFit="1" customWidth="1"/>
    <col min="6619" max="6619" width="4.42578125" style="364" bestFit="1" customWidth="1"/>
    <col min="6620" max="6624" width="9.140625" style="364"/>
    <col min="6625" max="6636" width="2" style="364" bestFit="1" customWidth="1"/>
    <col min="6637" max="6855" width="9.140625" style="364"/>
    <col min="6856" max="6856" width="3.85546875" style="364" customWidth="1"/>
    <col min="6857" max="6857" width="4.42578125" style="364" customWidth="1"/>
    <col min="6858" max="6858" width="2.5703125" style="364" customWidth="1"/>
    <col min="6859" max="6859" width="3.5703125" style="364" customWidth="1"/>
    <col min="6860" max="6860" width="3" style="364" customWidth="1"/>
    <col min="6861" max="6861" width="4.28515625" style="364" customWidth="1"/>
    <col min="6862" max="6862" width="4.140625" style="364" customWidth="1"/>
    <col min="6863" max="6863" width="5.140625" style="364" customWidth="1"/>
    <col min="6864" max="6864" width="5.7109375" style="364" customWidth="1"/>
    <col min="6865" max="6865" width="51.85546875" style="364" customWidth="1"/>
    <col min="6866" max="6868" width="12.5703125" style="364" customWidth="1"/>
    <col min="6869" max="6869" width="3.5703125" style="364" bestFit="1" customWidth="1"/>
    <col min="6870" max="6870" width="1.85546875" style="364" bestFit="1" customWidth="1"/>
    <col min="6871" max="6872" width="2.7109375" style="364" bestFit="1" customWidth="1"/>
    <col min="6873" max="6873" width="3.5703125" style="364" bestFit="1" customWidth="1"/>
    <col min="6874" max="6874" width="2.7109375" style="364" bestFit="1" customWidth="1"/>
    <col min="6875" max="6875" width="4.42578125" style="364" bestFit="1" customWidth="1"/>
    <col min="6876" max="6880" width="9.140625" style="364"/>
    <col min="6881" max="6892" width="2" style="364" bestFit="1" customWidth="1"/>
    <col min="6893" max="7111" width="9.140625" style="364"/>
    <col min="7112" max="7112" width="3.85546875" style="364" customWidth="1"/>
    <col min="7113" max="7113" width="4.42578125" style="364" customWidth="1"/>
    <col min="7114" max="7114" width="2.5703125" style="364" customWidth="1"/>
    <col min="7115" max="7115" width="3.5703125" style="364" customWidth="1"/>
    <col min="7116" max="7116" width="3" style="364" customWidth="1"/>
    <col min="7117" max="7117" width="4.28515625" style="364" customWidth="1"/>
    <col min="7118" max="7118" width="4.140625" style="364" customWidth="1"/>
    <col min="7119" max="7119" width="5.140625" style="364" customWidth="1"/>
    <col min="7120" max="7120" width="5.7109375" style="364" customWidth="1"/>
    <col min="7121" max="7121" width="51.85546875" style="364" customWidth="1"/>
    <col min="7122" max="7124" width="12.5703125" style="364" customWidth="1"/>
    <col min="7125" max="7125" width="3.5703125" style="364" bestFit="1" customWidth="1"/>
    <col min="7126" max="7126" width="1.85546875" style="364" bestFit="1" customWidth="1"/>
    <col min="7127" max="7128" width="2.7109375" style="364" bestFit="1" customWidth="1"/>
    <col min="7129" max="7129" width="3.5703125" style="364" bestFit="1" customWidth="1"/>
    <col min="7130" max="7130" width="2.7109375" style="364" bestFit="1" customWidth="1"/>
    <col min="7131" max="7131" width="4.42578125" style="364" bestFit="1" customWidth="1"/>
    <col min="7132" max="7136" width="9.140625" style="364"/>
    <col min="7137" max="7148" width="2" style="364" bestFit="1" customWidth="1"/>
    <col min="7149" max="7367" width="9.140625" style="364"/>
    <col min="7368" max="7368" width="3.85546875" style="364" customWidth="1"/>
    <col min="7369" max="7369" width="4.42578125" style="364" customWidth="1"/>
    <col min="7370" max="7370" width="2.5703125" style="364" customWidth="1"/>
    <col min="7371" max="7371" width="3.5703125" style="364" customWidth="1"/>
    <col min="7372" max="7372" width="3" style="364" customWidth="1"/>
    <col min="7373" max="7373" width="4.28515625" style="364" customWidth="1"/>
    <col min="7374" max="7374" width="4.140625" style="364" customWidth="1"/>
    <col min="7375" max="7375" width="5.140625" style="364" customWidth="1"/>
    <col min="7376" max="7376" width="5.7109375" style="364" customWidth="1"/>
    <col min="7377" max="7377" width="51.85546875" style="364" customWidth="1"/>
    <col min="7378" max="7380" width="12.5703125" style="364" customWidth="1"/>
    <col min="7381" max="7381" width="3.5703125" style="364" bestFit="1" customWidth="1"/>
    <col min="7382" max="7382" width="1.85546875" style="364" bestFit="1" customWidth="1"/>
    <col min="7383" max="7384" width="2.7109375" style="364" bestFit="1" customWidth="1"/>
    <col min="7385" max="7385" width="3.5703125" style="364" bestFit="1" customWidth="1"/>
    <col min="7386" max="7386" width="2.7109375" style="364" bestFit="1" customWidth="1"/>
    <col min="7387" max="7387" width="4.42578125" style="364" bestFit="1" customWidth="1"/>
    <col min="7388" max="7392" width="9.140625" style="364"/>
    <col min="7393" max="7404" width="2" style="364" bestFit="1" customWidth="1"/>
    <col min="7405" max="7623" width="9.140625" style="364"/>
    <col min="7624" max="7624" width="3.85546875" style="364" customWidth="1"/>
    <col min="7625" max="7625" width="4.42578125" style="364" customWidth="1"/>
    <col min="7626" max="7626" width="2.5703125" style="364" customWidth="1"/>
    <col min="7627" max="7627" width="3.5703125" style="364" customWidth="1"/>
    <col min="7628" max="7628" width="3" style="364" customWidth="1"/>
    <col min="7629" max="7629" width="4.28515625" style="364" customWidth="1"/>
    <col min="7630" max="7630" width="4.140625" style="364" customWidth="1"/>
    <col min="7631" max="7631" width="5.140625" style="364" customWidth="1"/>
    <col min="7632" max="7632" width="5.7109375" style="364" customWidth="1"/>
    <col min="7633" max="7633" width="51.85546875" style="364" customWidth="1"/>
    <col min="7634" max="7636" width="12.5703125" style="364" customWidth="1"/>
    <col min="7637" max="7637" width="3.5703125" style="364" bestFit="1" customWidth="1"/>
    <col min="7638" max="7638" width="1.85546875" style="364" bestFit="1" customWidth="1"/>
    <col min="7639" max="7640" width="2.7109375" style="364" bestFit="1" customWidth="1"/>
    <col min="7641" max="7641" width="3.5703125" style="364" bestFit="1" customWidth="1"/>
    <col min="7642" max="7642" width="2.7109375" style="364" bestFit="1" customWidth="1"/>
    <col min="7643" max="7643" width="4.42578125" style="364" bestFit="1" customWidth="1"/>
    <col min="7644" max="7648" width="9.140625" style="364"/>
    <col min="7649" max="7660" width="2" style="364" bestFit="1" customWidth="1"/>
    <col min="7661" max="7879" width="9.140625" style="364"/>
    <col min="7880" max="7880" width="3.85546875" style="364" customWidth="1"/>
    <col min="7881" max="7881" width="4.42578125" style="364" customWidth="1"/>
    <col min="7882" max="7882" width="2.5703125" style="364" customWidth="1"/>
    <col min="7883" max="7883" width="3.5703125" style="364" customWidth="1"/>
    <col min="7884" max="7884" width="3" style="364" customWidth="1"/>
    <col min="7885" max="7885" width="4.28515625" style="364" customWidth="1"/>
    <col min="7886" max="7886" width="4.140625" style="364" customWidth="1"/>
    <col min="7887" max="7887" width="5.140625" style="364" customWidth="1"/>
    <col min="7888" max="7888" width="5.7109375" style="364" customWidth="1"/>
    <col min="7889" max="7889" width="51.85546875" style="364" customWidth="1"/>
    <col min="7890" max="7892" width="12.5703125" style="364" customWidth="1"/>
    <col min="7893" max="7893" width="3.5703125" style="364" bestFit="1" customWidth="1"/>
    <col min="7894" max="7894" width="1.85546875" style="364" bestFit="1" customWidth="1"/>
    <col min="7895" max="7896" width="2.7109375" style="364" bestFit="1" customWidth="1"/>
    <col min="7897" max="7897" width="3.5703125" style="364" bestFit="1" customWidth="1"/>
    <col min="7898" max="7898" width="2.7109375" style="364" bestFit="1" customWidth="1"/>
    <col min="7899" max="7899" width="4.42578125" style="364" bestFit="1" customWidth="1"/>
    <col min="7900" max="7904" width="9.140625" style="364"/>
    <col min="7905" max="7916" width="2" style="364" bestFit="1" customWidth="1"/>
    <col min="7917" max="8135" width="9.140625" style="364"/>
    <col min="8136" max="8136" width="3.85546875" style="364" customWidth="1"/>
    <col min="8137" max="8137" width="4.42578125" style="364" customWidth="1"/>
    <col min="8138" max="8138" width="2.5703125" style="364" customWidth="1"/>
    <col min="8139" max="8139" width="3.5703125" style="364" customWidth="1"/>
    <col min="8140" max="8140" width="3" style="364" customWidth="1"/>
    <col min="8141" max="8141" width="4.28515625" style="364" customWidth="1"/>
    <col min="8142" max="8142" width="4.140625" style="364" customWidth="1"/>
    <col min="8143" max="8143" width="5.140625" style="364" customWidth="1"/>
    <col min="8144" max="8144" width="5.7109375" style="364" customWidth="1"/>
    <col min="8145" max="8145" width="51.85546875" style="364" customWidth="1"/>
    <col min="8146" max="8148" width="12.5703125" style="364" customWidth="1"/>
    <col min="8149" max="8149" width="3.5703125" style="364" bestFit="1" customWidth="1"/>
    <col min="8150" max="8150" width="1.85546875" style="364" bestFit="1" customWidth="1"/>
    <col min="8151" max="8152" width="2.7109375" style="364" bestFit="1" customWidth="1"/>
    <col min="8153" max="8153" width="3.5703125" style="364" bestFit="1" customWidth="1"/>
    <col min="8154" max="8154" width="2.7109375" style="364" bestFit="1" customWidth="1"/>
    <col min="8155" max="8155" width="4.42578125" style="364" bestFit="1" customWidth="1"/>
    <col min="8156" max="8160" width="9.140625" style="364"/>
    <col min="8161" max="8172" width="2" style="364" bestFit="1" customWidth="1"/>
    <col min="8173" max="8391" width="9.140625" style="364"/>
    <col min="8392" max="8392" width="3.85546875" style="364" customWidth="1"/>
    <col min="8393" max="8393" width="4.42578125" style="364" customWidth="1"/>
    <col min="8394" max="8394" width="2.5703125" style="364" customWidth="1"/>
    <col min="8395" max="8395" width="3.5703125" style="364" customWidth="1"/>
    <col min="8396" max="8396" width="3" style="364" customWidth="1"/>
    <col min="8397" max="8397" width="4.28515625" style="364" customWidth="1"/>
    <col min="8398" max="8398" width="4.140625" style="364" customWidth="1"/>
    <col min="8399" max="8399" width="5.140625" style="364" customWidth="1"/>
    <col min="8400" max="8400" width="5.7109375" style="364" customWidth="1"/>
    <col min="8401" max="8401" width="51.85546875" style="364" customWidth="1"/>
    <col min="8402" max="8404" width="12.5703125" style="364" customWidth="1"/>
    <col min="8405" max="8405" width="3.5703125" style="364" bestFit="1" customWidth="1"/>
    <col min="8406" max="8406" width="1.85546875" style="364" bestFit="1" customWidth="1"/>
    <col min="8407" max="8408" width="2.7109375" style="364" bestFit="1" customWidth="1"/>
    <col min="8409" max="8409" width="3.5703125" style="364" bestFit="1" customWidth="1"/>
    <col min="8410" max="8410" width="2.7109375" style="364" bestFit="1" customWidth="1"/>
    <col min="8411" max="8411" width="4.42578125" style="364" bestFit="1" customWidth="1"/>
    <col min="8412" max="8416" width="9.140625" style="364"/>
    <col min="8417" max="8428" width="2" style="364" bestFit="1" customWidth="1"/>
    <col min="8429" max="8647" width="9.140625" style="364"/>
    <col min="8648" max="8648" width="3.85546875" style="364" customWidth="1"/>
    <col min="8649" max="8649" width="4.42578125" style="364" customWidth="1"/>
    <col min="8650" max="8650" width="2.5703125" style="364" customWidth="1"/>
    <col min="8651" max="8651" width="3.5703125" style="364" customWidth="1"/>
    <col min="8652" max="8652" width="3" style="364" customWidth="1"/>
    <col min="8653" max="8653" width="4.28515625" style="364" customWidth="1"/>
    <col min="8654" max="8654" width="4.140625" style="364" customWidth="1"/>
    <col min="8655" max="8655" width="5.140625" style="364" customWidth="1"/>
    <col min="8656" max="8656" width="5.7109375" style="364" customWidth="1"/>
    <col min="8657" max="8657" width="51.85546875" style="364" customWidth="1"/>
    <col min="8658" max="8660" width="12.5703125" style="364" customWidth="1"/>
    <col min="8661" max="8661" width="3.5703125" style="364" bestFit="1" customWidth="1"/>
    <col min="8662" max="8662" width="1.85546875" style="364" bestFit="1" customWidth="1"/>
    <col min="8663" max="8664" width="2.7109375" style="364" bestFit="1" customWidth="1"/>
    <col min="8665" max="8665" width="3.5703125" style="364" bestFit="1" customWidth="1"/>
    <col min="8666" max="8666" width="2.7109375" style="364" bestFit="1" customWidth="1"/>
    <col min="8667" max="8667" width="4.42578125" style="364" bestFit="1" customWidth="1"/>
    <col min="8668" max="8672" width="9.140625" style="364"/>
    <col min="8673" max="8684" width="2" style="364" bestFit="1" customWidth="1"/>
    <col min="8685" max="8903" width="9.140625" style="364"/>
    <col min="8904" max="8904" width="3.85546875" style="364" customWidth="1"/>
    <col min="8905" max="8905" width="4.42578125" style="364" customWidth="1"/>
    <col min="8906" max="8906" width="2.5703125" style="364" customWidth="1"/>
    <col min="8907" max="8907" width="3.5703125" style="364" customWidth="1"/>
    <col min="8908" max="8908" width="3" style="364" customWidth="1"/>
    <col min="8909" max="8909" width="4.28515625" style="364" customWidth="1"/>
    <col min="8910" max="8910" width="4.140625" style="364" customWidth="1"/>
    <col min="8911" max="8911" width="5.140625" style="364" customWidth="1"/>
    <col min="8912" max="8912" width="5.7109375" style="364" customWidth="1"/>
    <col min="8913" max="8913" width="51.85546875" style="364" customWidth="1"/>
    <col min="8914" max="8916" width="12.5703125" style="364" customWidth="1"/>
    <col min="8917" max="8917" width="3.5703125" style="364" bestFit="1" customWidth="1"/>
    <col min="8918" max="8918" width="1.85546875" style="364" bestFit="1" customWidth="1"/>
    <col min="8919" max="8920" width="2.7109375" style="364" bestFit="1" customWidth="1"/>
    <col min="8921" max="8921" width="3.5703125" style="364" bestFit="1" customWidth="1"/>
    <col min="8922" max="8922" width="2.7109375" style="364" bestFit="1" customWidth="1"/>
    <col min="8923" max="8923" width="4.42578125" style="364" bestFit="1" customWidth="1"/>
    <col min="8924" max="8928" width="9.140625" style="364"/>
    <col min="8929" max="8940" width="2" style="364" bestFit="1" customWidth="1"/>
    <col min="8941" max="9159" width="9.140625" style="364"/>
    <col min="9160" max="9160" width="3.85546875" style="364" customWidth="1"/>
    <col min="9161" max="9161" width="4.42578125" style="364" customWidth="1"/>
    <col min="9162" max="9162" width="2.5703125" style="364" customWidth="1"/>
    <col min="9163" max="9163" width="3.5703125" style="364" customWidth="1"/>
    <col min="9164" max="9164" width="3" style="364" customWidth="1"/>
    <col min="9165" max="9165" width="4.28515625" style="364" customWidth="1"/>
    <col min="9166" max="9166" width="4.140625" style="364" customWidth="1"/>
    <col min="9167" max="9167" width="5.140625" style="364" customWidth="1"/>
    <col min="9168" max="9168" width="5.7109375" style="364" customWidth="1"/>
    <col min="9169" max="9169" width="51.85546875" style="364" customWidth="1"/>
    <col min="9170" max="9172" width="12.5703125" style="364" customWidth="1"/>
    <col min="9173" max="9173" width="3.5703125" style="364" bestFit="1" customWidth="1"/>
    <col min="9174" max="9174" width="1.85546875" style="364" bestFit="1" customWidth="1"/>
    <col min="9175" max="9176" width="2.7109375" style="364" bestFit="1" customWidth="1"/>
    <col min="9177" max="9177" width="3.5703125" style="364" bestFit="1" customWidth="1"/>
    <col min="9178" max="9178" width="2.7109375" style="364" bestFit="1" customWidth="1"/>
    <col min="9179" max="9179" width="4.42578125" style="364" bestFit="1" customWidth="1"/>
    <col min="9180" max="9184" width="9.140625" style="364"/>
    <col min="9185" max="9196" width="2" style="364" bestFit="1" customWidth="1"/>
    <col min="9197" max="9415" width="9.140625" style="364"/>
    <col min="9416" max="9416" width="3.85546875" style="364" customWidth="1"/>
    <col min="9417" max="9417" width="4.42578125" style="364" customWidth="1"/>
    <col min="9418" max="9418" width="2.5703125" style="364" customWidth="1"/>
    <col min="9419" max="9419" width="3.5703125" style="364" customWidth="1"/>
    <col min="9420" max="9420" width="3" style="364" customWidth="1"/>
    <col min="9421" max="9421" width="4.28515625" style="364" customWidth="1"/>
    <col min="9422" max="9422" width="4.140625" style="364" customWidth="1"/>
    <col min="9423" max="9423" width="5.140625" style="364" customWidth="1"/>
    <col min="9424" max="9424" width="5.7109375" style="364" customWidth="1"/>
    <col min="9425" max="9425" width="51.85546875" style="364" customWidth="1"/>
    <col min="9426" max="9428" width="12.5703125" style="364" customWidth="1"/>
    <col min="9429" max="9429" width="3.5703125" style="364" bestFit="1" customWidth="1"/>
    <col min="9430" max="9430" width="1.85546875" style="364" bestFit="1" customWidth="1"/>
    <col min="9431" max="9432" width="2.7109375" style="364" bestFit="1" customWidth="1"/>
    <col min="9433" max="9433" width="3.5703125" style="364" bestFit="1" customWidth="1"/>
    <col min="9434" max="9434" width="2.7109375" style="364" bestFit="1" customWidth="1"/>
    <col min="9435" max="9435" width="4.42578125" style="364" bestFit="1" customWidth="1"/>
    <col min="9436" max="9440" width="9.140625" style="364"/>
    <col min="9441" max="9452" width="2" style="364" bestFit="1" customWidth="1"/>
    <col min="9453" max="9671" width="9.140625" style="364"/>
    <col min="9672" max="9672" width="3.85546875" style="364" customWidth="1"/>
    <col min="9673" max="9673" width="4.42578125" style="364" customWidth="1"/>
    <col min="9674" max="9674" width="2.5703125" style="364" customWidth="1"/>
    <col min="9675" max="9675" width="3.5703125" style="364" customWidth="1"/>
    <col min="9676" max="9676" width="3" style="364" customWidth="1"/>
    <col min="9677" max="9677" width="4.28515625" style="364" customWidth="1"/>
    <col min="9678" max="9678" width="4.140625" style="364" customWidth="1"/>
    <col min="9679" max="9679" width="5.140625" style="364" customWidth="1"/>
    <col min="9680" max="9680" width="5.7109375" style="364" customWidth="1"/>
    <col min="9681" max="9681" width="51.85546875" style="364" customWidth="1"/>
    <col min="9682" max="9684" width="12.5703125" style="364" customWidth="1"/>
    <col min="9685" max="9685" width="3.5703125" style="364" bestFit="1" customWidth="1"/>
    <col min="9686" max="9686" width="1.85546875" style="364" bestFit="1" customWidth="1"/>
    <col min="9687" max="9688" width="2.7109375" style="364" bestFit="1" customWidth="1"/>
    <col min="9689" max="9689" width="3.5703125" style="364" bestFit="1" customWidth="1"/>
    <col min="9690" max="9690" width="2.7109375" style="364" bestFit="1" customWidth="1"/>
    <col min="9691" max="9691" width="4.42578125" style="364" bestFit="1" customWidth="1"/>
    <col min="9692" max="9696" width="9.140625" style="364"/>
    <col min="9697" max="9708" width="2" style="364" bestFit="1" customWidth="1"/>
    <col min="9709" max="9927" width="9.140625" style="364"/>
    <col min="9928" max="9928" width="3.85546875" style="364" customWidth="1"/>
    <col min="9929" max="9929" width="4.42578125" style="364" customWidth="1"/>
    <col min="9930" max="9930" width="2.5703125" style="364" customWidth="1"/>
    <col min="9931" max="9931" width="3.5703125" style="364" customWidth="1"/>
    <col min="9932" max="9932" width="3" style="364" customWidth="1"/>
    <col min="9933" max="9933" width="4.28515625" style="364" customWidth="1"/>
    <col min="9934" max="9934" width="4.140625" style="364" customWidth="1"/>
    <col min="9935" max="9935" width="5.140625" style="364" customWidth="1"/>
    <col min="9936" max="9936" width="5.7109375" style="364" customWidth="1"/>
    <col min="9937" max="9937" width="51.85546875" style="364" customWidth="1"/>
    <col min="9938" max="9940" width="12.5703125" style="364" customWidth="1"/>
    <col min="9941" max="9941" width="3.5703125" style="364" bestFit="1" customWidth="1"/>
    <col min="9942" max="9942" width="1.85546875" style="364" bestFit="1" customWidth="1"/>
    <col min="9943" max="9944" width="2.7109375" style="364" bestFit="1" customWidth="1"/>
    <col min="9945" max="9945" width="3.5703125" style="364" bestFit="1" customWidth="1"/>
    <col min="9946" max="9946" width="2.7109375" style="364" bestFit="1" customWidth="1"/>
    <col min="9947" max="9947" width="4.42578125" style="364" bestFit="1" customWidth="1"/>
    <col min="9948" max="9952" width="9.140625" style="364"/>
    <col min="9953" max="9964" width="2" style="364" bestFit="1" customWidth="1"/>
    <col min="9965" max="10183" width="9.140625" style="364"/>
    <col min="10184" max="10184" width="3.85546875" style="364" customWidth="1"/>
    <col min="10185" max="10185" width="4.42578125" style="364" customWidth="1"/>
    <col min="10186" max="10186" width="2.5703125" style="364" customWidth="1"/>
    <col min="10187" max="10187" width="3.5703125" style="364" customWidth="1"/>
    <col min="10188" max="10188" width="3" style="364" customWidth="1"/>
    <col min="10189" max="10189" width="4.28515625" style="364" customWidth="1"/>
    <col min="10190" max="10190" width="4.140625" style="364" customWidth="1"/>
    <col min="10191" max="10191" width="5.140625" style="364" customWidth="1"/>
    <col min="10192" max="10192" width="5.7109375" style="364" customWidth="1"/>
    <col min="10193" max="10193" width="51.85546875" style="364" customWidth="1"/>
    <col min="10194" max="10196" width="12.5703125" style="364" customWidth="1"/>
    <col min="10197" max="10197" width="3.5703125" style="364" bestFit="1" customWidth="1"/>
    <col min="10198" max="10198" width="1.85546875" style="364" bestFit="1" customWidth="1"/>
    <col min="10199" max="10200" width="2.7109375" style="364" bestFit="1" customWidth="1"/>
    <col min="10201" max="10201" width="3.5703125" style="364" bestFit="1" customWidth="1"/>
    <col min="10202" max="10202" width="2.7109375" style="364" bestFit="1" customWidth="1"/>
    <col min="10203" max="10203" width="4.42578125" style="364" bestFit="1" customWidth="1"/>
    <col min="10204" max="10208" width="9.140625" style="364"/>
    <col min="10209" max="10220" width="2" style="364" bestFit="1" customWidth="1"/>
    <col min="10221" max="10439" width="9.140625" style="364"/>
    <col min="10440" max="10440" width="3.85546875" style="364" customWidth="1"/>
    <col min="10441" max="10441" width="4.42578125" style="364" customWidth="1"/>
    <col min="10442" max="10442" width="2.5703125" style="364" customWidth="1"/>
    <col min="10443" max="10443" width="3.5703125" style="364" customWidth="1"/>
    <col min="10444" max="10444" width="3" style="364" customWidth="1"/>
    <col min="10445" max="10445" width="4.28515625" style="364" customWidth="1"/>
    <col min="10446" max="10446" width="4.140625" style="364" customWidth="1"/>
    <col min="10447" max="10447" width="5.140625" style="364" customWidth="1"/>
    <col min="10448" max="10448" width="5.7109375" style="364" customWidth="1"/>
    <col min="10449" max="10449" width="51.85546875" style="364" customWidth="1"/>
    <col min="10450" max="10452" width="12.5703125" style="364" customWidth="1"/>
    <col min="10453" max="10453" width="3.5703125" style="364" bestFit="1" customWidth="1"/>
    <col min="10454" max="10454" width="1.85546875" style="364" bestFit="1" customWidth="1"/>
    <col min="10455" max="10456" width="2.7109375" style="364" bestFit="1" customWidth="1"/>
    <col min="10457" max="10457" width="3.5703125" style="364" bestFit="1" customWidth="1"/>
    <col min="10458" max="10458" width="2.7109375" style="364" bestFit="1" customWidth="1"/>
    <col min="10459" max="10459" width="4.42578125" style="364" bestFit="1" customWidth="1"/>
    <col min="10460" max="10464" width="9.140625" style="364"/>
    <col min="10465" max="10476" width="2" style="364" bestFit="1" customWidth="1"/>
    <col min="10477" max="10695" width="9.140625" style="364"/>
    <col min="10696" max="10696" width="3.85546875" style="364" customWidth="1"/>
    <col min="10697" max="10697" width="4.42578125" style="364" customWidth="1"/>
    <col min="10698" max="10698" width="2.5703125" style="364" customWidth="1"/>
    <col min="10699" max="10699" width="3.5703125" style="364" customWidth="1"/>
    <col min="10700" max="10700" width="3" style="364" customWidth="1"/>
    <col min="10701" max="10701" width="4.28515625" style="364" customWidth="1"/>
    <col min="10702" max="10702" width="4.140625" style="364" customWidth="1"/>
    <col min="10703" max="10703" width="5.140625" style="364" customWidth="1"/>
    <col min="10704" max="10704" width="5.7109375" style="364" customWidth="1"/>
    <col min="10705" max="10705" width="51.85546875" style="364" customWidth="1"/>
    <col min="10706" max="10708" width="12.5703125" style="364" customWidth="1"/>
    <col min="10709" max="10709" width="3.5703125" style="364" bestFit="1" customWidth="1"/>
    <col min="10710" max="10710" width="1.85546875" style="364" bestFit="1" customWidth="1"/>
    <col min="10711" max="10712" width="2.7109375" style="364" bestFit="1" customWidth="1"/>
    <col min="10713" max="10713" width="3.5703125" style="364" bestFit="1" customWidth="1"/>
    <col min="10714" max="10714" width="2.7109375" style="364" bestFit="1" customWidth="1"/>
    <col min="10715" max="10715" width="4.42578125" style="364" bestFit="1" customWidth="1"/>
    <col min="10716" max="10720" width="9.140625" style="364"/>
    <col min="10721" max="10732" width="2" style="364" bestFit="1" customWidth="1"/>
    <col min="10733" max="10951" width="9.140625" style="364"/>
    <col min="10952" max="10952" width="3.85546875" style="364" customWidth="1"/>
    <col min="10953" max="10953" width="4.42578125" style="364" customWidth="1"/>
    <col min="10954" max="10954" width="2.5703125" style="364" customWidth="1"/>
    <col min="10955" max="10955" width="3.5703125" style="364" customWidth="1"/>
    <col min="10956" max="10956" width="3" style="364" customWidth="1"/>
    <col min="10957" max="10957" width="4.28515625" style="364" customWidth="1"/>
    <col min="10958" max="10958" width="4.140625" style="364" customWidth="1"/>
    <col min="10959" max="10959" width="5.140625" style="364" customWidth="1"/>
    <col min="10960" max="10960" width="5.7109375" style="364" customWidth="1"/>
    <col min="10961" max="10961" width="51.85546875" style="364" customWidth="1"/>
    <col min="10962" max="10964" width="12.5703125" style="364" customWidth="1"/>
    <col min="10965" max="10965" width="3.5703125" style="364" bestFit="1" customWidth="1"/>
    <col min="10966" max="10966" width="1.85546875" style="364" bestFit="1" customWidth="1"/>
    <col min="10967" max="10968" width="2.7109375" style="364" bestFit="1" customWidth="1"/>
    <col min="10969" max="10969" width="3.5703125" style="364" bestFit="1" customWidth="1"/>
    <col min="10970" max="10970" width="2.7109375" style="364" bestFit="1" customWidth="1"/>
    <col min="10971" max="10971" width="4.42578125" style="364" bestFit="1" customWidth="1"/>
    <col min="10972" max="10976" width="9.140625" style="364"/>
    <col min="10977" max="10988" width="2" style="364" bestFit="1" customWidth="1"/>
    <col min="10989" max="11207" width="9.140625" style="364"/>
    <col min="11208" max="11208" width="3.85546875" style="364" customWidth="1"/>
    <col min="11209" max="11209" width="4.42578125" style="364" customWidth="1"/>
    <col min="11210" max="11210" width="2.5703125" style="364" customWidth="1"/>
    <col min="11211" max="11211" width="3.5703125" style="364" customWidth="1"/>
    <col min="11212" max="11212" width="3" style="364" customWidth="1"/>
    <col min="11213" max="11213" width="4.28515625" style="364" customWidth="1"/>
    <col min="11214" max="11214" width="4.140625" style="364" customWidth="1"/>
    <col min="11215" max="11215" width="5.140625" style="364" customWidth="1"/>
    <col min="11216" max="11216" width="5.7109375" style="364" customWidth="1"/>
    <col min="11217" max="11217" width="51.85546875" style="364" customWidth="1"/>
    <col min="11218" max="11220" width="12.5703125" style="364" customWidth="1"/>
    <col min="11221" max="11221" width="3.5703125" style="364" bestFit="1" customWidth="1"/>
    <col min="11222" max="11222" width="1.85546875" style="364" bestFit="1" customWidth="1"/>
    <col min="11223" max="11224" width="2.7109375" style="364" bestFit="1" customWidth="1"/>
    <col min="11225" max="11225" width="3.5703125" style="364" bestFit="1" customWidth="1"/>
    <col min="11226" max="11226" width="2.7109375" style="364" bestFit="1" customWidth="1"/>
    <col min="11227" max="11227" width="4.42578125" style="364" bestFit="1" customWidth="1"/>
    <col min="11228" max="11232" width="9.140625" style="364"/>
    <col min="11233" max="11244" width="2" style="364" bestFit="1" customWidth="1"/>
    <col min="11245" max="11463" width="9.140625" style="364"/>
    <col min="11464" max="11464" width="3.85546875" style="364" customWidth="1"/>
    <col min="11465" max="11465" width="4.42578125" style="364" customWidth="1"/>
    <col min="11466" max="11466" width="2.5703125" style="364" customWidth="1"/>
    <col min="11467" max="11467" width="3.5703125" style="364" customWidth="1"/>
    <col min="11468" max="11468" width="3" style="364" customWidth="1"/>
    <col min="11469" max="11469" width="4.28515625" style="364" customWidth="1"/>
    <col min="11470" max="11470" width="4.140625" style="364" customWidth="1"/>
    <col min="11471" max="11471" width="5.140625" style="364" customWidth="1"/>
    <col min="11472" max="11472" width="5.7109375" style="364" customWidth="1"/>
    <col min="11473" max="11473" width="51.85546875" style="364" customWidth="1"/>
    <col min="11474" max="11476" width="12.5703125" style="364" customWidth="1"/>
    <col min="11477" max="11477" width="3.5703125" style="364" bestFit="1" customWidth="1"/>
    <col min="11478" max="11478" width="1.85546875" style="364" bestFit="1" customWidth="1"/>
    <col min="11479" max="11480" width="2.7109375" style="364" bestFit="1" customWidth="1"/>
    <col min="11481" max="11481" width="3.5703125" style="364" bestFit="1" customWidth="1"/>
    <col min="11482" max="11482" width="2.7109375" style="364" bestFit="1" customWidth="1"/>
    <col min="11483" max="11483" width="4.42578125" style="364" bestFit="1" customWidth="1"/>
    <col min="11484" max="11488" width="9.140625" style="364"/>
    <col min="11489" max="11500" width="2" style="364" bestFit="1" customWidth="1"/>
    <col min="11501" max="11719" width="9.140625" style="364"/>
    <col min="11720" max="11720" width="3.85546875" style="364" customWidth="1"/>
    <col min="11721" max="11721" width="4.42578125" style="364" customWidth="1"/>
    <col min="11722" max="11722" width="2.5703125" style="364" customWidth="1"/>
    <col min="11723" max="11723" width="3.5703125" style="364" customWidth="1"/>
    <col min="11724" max="11724" width="3" style="364" customWidth="1"/>
    <col min="11725" max="11725" width="4.28515625" style="364" customWidth="1"/>
    <col min="11726" max="11726" width="4.140625" style="364" customWidth="1"/>
    <col min="11727" max="11727" width="5.140625" style="364" customWidth="1"/>
    <col min="11728" max="11728" width="5.7109375" style="364" customWidth="1"/>
    <col min="11729" max="11729" width="51.85546875" style="364" customWidth="1"/>
    <col min="11730" max="11732" width="12.5703125" style="364" customWidth="1"/>
    <col min="11733" max="11733" width="3.5703125" style="364" bestFit="1" customWidth="1"/>
    <col min="11734" max="11734" width="1.85546875" style="364" bestFit="1" customWidth="1"/>
    <col min="11735" max="11736" width="2.7109375" style="364" bestFit="1" customWidth="1"/>
    <col min="11737" max="11737" width="3.5703125" style="364" bestFit="1" customWidth="1"/>
    <col min="11738" max="11738" width="2.7109375" style="364" bestFit="1" customWidth="1"/>
    <col min="11739" max="11739" width="4.42578125" style="364" bestFit="1" customWidth="1"/>
    <col min="11740" max="11744" width="9.140625" style="364"/>
    <col min="11745" max="11756" width="2" style="364" bestFit="1" customWidth="1"/>
    <col min="11757" max="11975" width="9.140625" style="364"/>
    <col min="11976" max="11976" width="3.85546875" style="364" customWidth="1"/>
    <col min="11977" max="11977" width="4.42578125" style="364" customWidth="1"/>
    <col min="11978" max="11978" width="2.5703125" style="364" customWidth="1"/>
    <col min="11979" max="11979" width="3.5703125" style="364" customWidth="1"/>
    <col min="11980" max="11980" width="3" style="364" customWidth="1"/>
    <col min="11981" max="11981" width="4.28515625" style="364" customWidth="1"/>
    <col min="11982" max="11982" width="4.140625" style="364" customWidth="1"/>
    <col min="11983" max="11983" width="5.140625" style="364" customWidth="1"/>
    <col min="11984" max="11984" width="5.7109375" style="364" customWidth="1"/>
    <col min="11985" max="11985" width="51.85546875" style="364" customWidth="1"/>
    <col min="11986" max="11988" width="12.5703125" style="364" customWidth="1"/>
    <col min="11989" max="11989" width="3.5703125" style="364" bestFit="1" customWidth="1"/>
    <col min="11990" max="11990" width="1.85546875" style="364" bestFit="1" customWidth="1"/>
    <col min="11991" max="11992" width="2.7109375" style="364" bestFit="1" customWidth="1"/>
    <col min="11993" max="11993" width="3.5703125" style="364" bestFit="1" customWidth="1"/>
    <col min="11994" max="11994" width="2.7109375" style="364" bestFit="1" customWidth="1"/>
    <col min="11995" max="11995" width="4.42578125" style="364" bestFit="1" customWidth="1"/>
    <col min="11996" max="12000" width="9.140625" style="364"/>
    <col min="12001" max="12012" width="2" style="364" bestFit="1" customWidth="1"/>
    <col min="12013" max="12231" width="9.140625" style="364"/>
    <col min="12232" max="12232" width="3.85546875" style="364" customWidth="1"/>
    <col min="12233" max="12233" width="4.42578125" style="364" customWidth="1"/>
    <col min="12234" max="12234" width="2.5703125" style="364" customWidth="1"/>
    <col min="12235" max="12235" width="3.5703125" style="364" customWidth="1"/>
    <col min="12236" max="12236" width="3" style="364" customWidth="1"/>
    <col min="12237" max="12237" width="4.28515625" style="364" customWidth="1"/>
    <col min="12238" max="12238" width="4.140625" style="364" customWidth="1"/>
    <col min="12239" max="12239" width="5.140625" style="364" customWidth="1"/>
    <col min="12240" max="12240" width="5.7109375" style="364" customWidth="1"/>
    <col min="12241" max="12241" width="51.85546875" style="364" customWidth="1"/>
    <col min="12242" max="12244" width="12.5703125" style="364" customWidth="1"/>
    <col min="12245" max="12245" width="3.5703125" style="364" bestFit="1" customWidth="1"/>
    <col min="12246" max="12246" width="1.85546875" style="364" bestFit="1" customWidth="1"/>
    <col min="12247" max="12248" width="2.7109375" style="364" bestFit="1" customWidth="1"/>
    <col min="12249" max="12249" width="3.5703125" style="364" bestFit="1" customWidth="1"/>
    <col min="12250" max="12250" width="2.7109375" style="364" bestFit="1" customWidth="1"/>
    <col min="12251" max="12251" width="4.42578125" style="364" bestFit="1" customWidth="1"/>
    <col min="12252" max="12256" width="9.140625" style="364"/>
    <col min="12257" max="12268" width="2" style="364" bestFit="1" customWidth="1"/>
    <col min="12269" max="12487" width="9.140625" style="364"/>
    <col min="12488" max="12488" width="3.85546875" style="364" customWidth="1"/>
    <col min="12489" max="12489" width="4.42578125" style="364" customWidth="1"/>
    <col min="12490" max="12490" width="2.5703125" style="364" customWidth="1"/>
    <col min="12491" max="12491" width="3.5703125" style="364" customWidth="1"/>
    <col min="12492" max="12492" width="3" style="364" customWidth="1"/>
    <col min="12493" max="12493" width="4.28515625" style="364" customWidth="1"/>
    <col min="12494" max="12494" width="4.140625" style="364" customWidth="1"/>
    <col min="12495" max="12495" width="5.140625" style="364" customWidth="1"/>
    <col min="12496" max="12496" width="5.7109375" style="364" customWidth="1"/>
    <col min="12497" max="12497" width="51.85546875" style="364" customWidth="1"/>
    <col min="12498" max="12500" width="12.5703125" style="364" customWidth="1"/>
    <col min="12501" max="12501" width="3.5703125" style="364" bestFit="1" customWidth="1"/>
    <col min="12502" max="12502" width="1.85546875" style="364" bestFit="1" customWidth="1"/>
    <col min="12503" max="12504" width="2.7109375" style="364" bestFit="1" customWidth="1"/>
    <col min="12505" max="12505" width="3.5703125" style="364" bestFit="1" customWidth="1"/>
    <col min="12506" max="12506" width="2.7109375" style="364" bestFit="1" customWidth="1"/>
    <col min="12507" max="12507" width="4.42578125" style="364" bestFit="1" customWidth="1"/>
    <col min="12508" max="12512" width="9.140625" style="364"/>
    <col min="12513" max="12524" width="2" style="364" bestFit="1" customWidth="1"/>
    <col min="12525" max="12743" width="9.140625" style="364"/>
    <col min="12744" max="12744" width="3.85546875" style="364" customWidth="1"/>
    <col min="12745" max="12745" width="4.42578125" style="364" customWidth="1"/>
    <col min="12746" max="12746" width="2.5703125" style="364" customWidth="1"/>
    <col min="12747" max="12747" width="3.5703125" style="364" customWidth="1"/>
    <col min="12748" max="12748" width="3" style="364" customWidth="1"/>
    <col min="12749" max="12749" width="4.28515625" style="364" customWidth="1"/>
    <col min="12750" max="12750" width="4.140625" style="364" customWidth="1"/>
    <col min="12751" max="12751" width="5.140625" style="364" customWidth="1"/>
    <col min="12752" max="12752" width="5.7109375" style="364" customWidth="1"/>
    <col min="12753" max="12753" width="51.85546875" style="364" customWidth="1"/>
    <col min="12754" max="12756" width="12.5703125" style="364" customWidth="1"/>
    <col min="12757" max="12757" width="3.5703125" style="364" bestFit="1" customWidth="1"/>
    <col min="12758" max="12758" width="1.85546875" style="364" bestFit="1" customWidth="1"/>
    <col min="12759" max="12760" width="2.7109375" style="364" bestFit="1" customWidth="1"/>
    <col min="12761" max="12761" width="3.5703125" style="364" bestFit="1" customWidth="1"/>
    <col min="12762" max="12762" width="2.7109375" style="364" bestFit="1" customWidth="1"/>
    <col min="12763" max="12763" width="4.42578125" style="364" bestFit="1" customWidth="1"/>
    <col min="12764" max="12768" width="9.140625" style="364"/>
    <col min="12769" max="12780" width="2" style="364" bestFit="1" customWidth="1"/>
    <col min="12781" max="12999" width="9.140625" style="364"/>
    <col min="13000" max="13000" width="3.85546875" style="364" customWidth="1"/>
    <col min="13001" max="13001" width="4.42578125" style="364" customWidth="1"/>
    <col min="13002" max="13002" width="2.5703125" style="364" customWidth="1"/>
    <col min="13003" max="13003" width="3.5703125" style="364" customWidth="1"/>
    <col min="13004" max="13004" width="3" style="364" customWidth="1"/>
    <col min="13005" max="13005" width="4.28515625" style="364" customWidth="1"/>
    <col min="13006" max="13006" width="4.140625" style="364" customWidth="1"/>
    <col min="13007" max="13007" width="5.140625" style="364" customWidth="1"/>
    <col min="13008" max="13008" width="5.7109375" style="364" customWidth="1"/>
    <col min="13009" max="13009" width="51.85546875" style="364" customWidth="1"/>
    <col min="13010" max="13012" width="12.5703125" style="364" customWidth="1"/>
    <col min="13013" max="13013" width="3.5703125" style="364" bestFit="1" customWidth="1"/>
    <col min="13014" max="13014" width="1.85546875" style="364" bestFit="1" customWidth="1"/>
    <col min="13015" max="13016" width="2.7109375" style="364" bestFit="1" customWidth="1"/>
    <col min="13017" max="13017" width="3.5703125" style="364" bestFit="1" customWidth="1"/>
    <col min="13018" max="13018" width="2.7109375" style="364" bestFit="1" customWidth="1"/>
    <col min="13019" max="13019" width="4.42578125" style="364" bestFit="1" customWidth="1"/>
    <col min="13020" max="13024" width="9.140625" style="364"/>
    <col min="13025" max="13036" width="2" style="364" bestFit="1" customWidth="1"/>
    <col min="13037" max="13255" width="9.140625" style="364"/>
    <col min="13256" max="13256" width="3.85546875" style="364" customWidth="1"/>
    <col min="13257" max="13257" width="4.42578125" style="364" customWidth="1"/>
    <col min="13258" max="13258" width="2.5703125" style="364" customWidth="1"/>
    <col min="13259" max="13259" width="3.5703125" style="364" customWidth="1"/>
    <col min="13260" max="13260" width="3" style="364" customWidth="1"/>
    <col min="13261" max="13261" width="4.28515625" style="364" customWidth="1"/>
    <col min="13262" max="13262" width="4.140625" style="364" customWidth="1"/>
    <col min="13263" max="13263" width="5.140625" style="364" customWidth="1"/>
    <col min="13264" max="13264" width="5.7109375" style="364" customWidth="1"/>
    <col min="13265" max="13265" width="51.85546875" style="364" customWidth="1"/>
    <col min="13266" max="13268" width="12.5703125" style="364" customWidth="1"/>
    <col min="13269" max="13269" width="3.5703125" style="364" bestFit="1" customWidth="1"/>
    <col min="13270" max="13270" width="1.85546875" style="364" bestFit="1" customWidth="1"/>
    <col min="13271" max="13272" width="2.7109375" style="364" bestFit="1" customWidth="1"/>
    <col min="13273" max="13273" width="3.5703125" style="364" bestFit="1" customWidth="1"/>
    <col min="13274" max="13274" width="2.7109375" style="364" bestFit="1" customWidth="1"/>
    <col min="13275" max="13275" width="4.42578125" style="364" bestFit="1" customWidth="1"/>
    <col min="13276" max="13280" width="9.140625" style="364"/>
    <col min="13281" max="13292" width="2" style="364" bestFit="1" customWidth="1"/>
    <col min="13293" max="13511" width="9.140625" style="364"/>
    <col min="13512" max="13512" width="3.85546875" style="364" customWidth="1"/>
    <col min="13513" max="13513" width="4.42578125" style="364" customWidth="1"/>
    <col min="13514" max="13514" width="2.5703125" style="364" customWidth="1"/>
    <col min="13515" max="13515" width="3.5703125" style="364" customWidth="1"/>
    <col min="13516" max="13516" width="3" style="364" customWidth="1"/>
    <col min="13517" max="13517" width="4.28515625" style="364" customWidth="1"/>
    <col min="13518" max="13518" width="4.140625" style="364" customWidth="1"/>
    <col min="13519" max="13519" width="5.140625" style="364" customWidth="1"/>
    <col min="13520" max="13520" width="5.7109375" style="364" customWidth="1"/>
    <col min="13521" max="13521" width="51.85546875" style="364" customWidth="1"/>
    <col min="13522" max="13524" width="12.5703125" style="364" customWidth="1"/>
    <col min="13525" max="13525" width="3.5703125" style="364" bestFit="1" customWidth="1"/>
    <col min="13526" max="13526" width="1.85546875" style="364" bestFit="1" customWidth="1"/>
    <col min="13527" max="13528" width="2.7109375" style="364" bestFit="1" customWidth="1"/>
    <col min="13529" max="13529" width="3.5703125" style="364" bestFit="1" customWidth="1"/>
    <col min="13530" max="13530" width="2.7109375" style="364" bestFit="1" customWidth="1"/>
    <col min="13531" max="13531" width="4.42578125" style="364" bestFit="1" customWidth="1"/>
    <col min="13532" max="13536" width="9.140625" style="364"/>
    <col min="13537" max="13548" width="2" style="364" bestFit="1" customWidth="1"/>
    <col min="13549" max="13767" width="9.140625" style="364"/>
    <col min="13768" max="13768" width="3.85546875" style="364" customWidth="1"/>
    <col min="13769" max="13769" width="4.42578125" style="364" customWidth="1"/>
    <col min="13770" max="13770" width="2.5703125" style="364" customWidth="1"/>
    <col min="13771" max="13771" width="3.5703125" style="364" customWidth="1"/>
    <col min="13772" max="13772" width="3" style="364" customWidth="1"/>
    <col min="13773" max="13773" width="4.28515625" style="364" customWidth="1"/>
    <col min="13774" max="13774" width="4.140625" style="364" customWidth="1"/>
    <col min="13775" max="13775" width="5.140625" style="364" customWidth="1"/>
    <col min="13776" max="13776" width="5.7109375" style="364" customWidth="1"/>
    <col min="13777" max="13777" width="51.85546875" style="364" customWidth="1"/>
    <col min="13778" max="13780" width="12.5703125" style="364" customWidth="1"/>
    <col min="13781" max="13781" width="3.5703125" style="364" bestFit="1" customWidth="1"/>
    <col min="13782" max="13782" width="1.85546875" style="364" bestFit="1" customWidth="1"/>
    <col min="13783" max="13784" width="2.7109375" style="364" bestFit="1" customWidth="1"/>
    <col min="13785" max="13785" width="3.5703125" style="364" bestFit="1" customWidth="1"/>
    <col min="13786" max="13786" width="2.7109375" style="364" bestFit="1" customWidth="1"/>
    <col min="13787" max="13787" width="4.42578125" style="364" bestFit="1" customWidth="1"/>
    <col min="13788" max="13792" width="9.140625" style="364"/>
    <col min="13793" max="13804" width="2" style="364" bestFit="1" customWidth="1"/>
    <col min="13805" max="14023" width="9.140625" style="364"/>
    <col min="14024" max="14024" width="3.85546875" style="364" customWidth="1"/>
    <col min="14025" max="14025" width="4.42578125" style="364" customWidth="1"/>
    <col min="14026" max="14026" width="2.5703125" style="364" customWidth="1"/>
    <col min="14027" max="14027" width="3.5703125" style="364" customWidth="1"/>
    <col min="14028" max="14028" width="3" style="364" customWidth="1"/>
    <col min="14029" max="14029" width="4.28515625" style="364" customWidth="1"/>
    <col min="14030" max="14030" width="4.140625" style="364" customWidth="1"/>
    <col min="14031" max="14031" width="5.140625" style="364" customWidth="1"/>
    <col min="14032" max="14032" width="5.7109375" style="364" customWidth="1"/>
    <col min="14033" max="14033" width="51.85546875" style="364" customWidth="1"/>
    <col min="14034" max="14036" width="12.5703125" style="364" customWidth="1"/>
    <col min="14037" max="14037" width="3.5703125" style="364" bestFit="1" customWidth="1"/>
    <col min="14038" max="14038" width="1.85546875" style="364" bestFit="1" customWidth="1"/>
    <col min="14039" max="14040" width="2.7109375" style="364" bestFit="1" customWidth="1"/>
    <col min="14041" max="14041" width="3.5703125" style="364" bestFit="1" customWidth="1"/>
    <col min="14042" max="14042" width="2.7109375" style="364" bestFit="1" customWidth="1"/>
    <col min="14043" max="14043" width="4.42578125" style="364" bestFit="1" customWidth="1"/>
    <col min="14044" max="14048" width="9.140625" style="364"/>
    <col min="14049" max="14060" width="2" style="364" bestFit="1" customWidth="1"/>
    <col min="14061" max="14279" width="9.140625" style="364"/>
    <col min="14280" max="14280" width="3.85546875" style="364" customWidth="1"/>
    <col min="14281" max="14281" width="4.42578125" style="364" customWidth="1"/>
    <col min="14282" max="14282" width="2.5703125" style="364" customWidth="1"/>
    <col min="14283" max="14283" width="3.5703125" style="364" customWidth="1"/>
    <col min="14284" max="14284" width="3" style="364" customWidth="1"/>
    <col min="14285" max="14285" width="4.28515625" style="364" customWidth="1"/>
    <col min="14286" max="14286" width="4.140625" style="364" customWidth="1"/>
    <col min="14287" max="14287" width="5.140625" style="364" customWidth="1"/>
    <col min="14288" max="14288" width="5.7109375" style="364" customWidth="1"/>
    <col min="14289" max="14289" width="51.85546875" style="364" customWidth="1"/>
    <col min="14290" max="14292" width="12.5703125" style="364" customWidth="1"/>
    <col min="14293" max="14293" width="3.5703125" style="364" bestFit="1" customWidth="1"/>
    <col min="14294" max="14294" width="1.85546875" style="364" bestFit="1" customWidth="1"/>
    <col min="14295" max="14296" width="2.7109375" style="364" bestFit="1" customWidth="1"/>
    <col min="14297" max="14297" width="3.5703125" style="364" bestFit="1" customWidth="1"/>
    <col min="14298" max="14298" width="2.7109375" style="364" bestFit="1" customWidth="1"/>
    <col min="14299" max="14299" width="4.42578125" style="364" bestFit="1" customWidth="1"/>
    <col min="14300" max="14304" width="9.140625" style="364"/>
    <col min="14305" max="14316" width="2" style="364" bestFit="1" customWidth="1"/>
    <col min="14317" max="14535" width="9.140625" style="364"/>
    <col min="14536" max="14536" width="3.85546875" style="364" customWidth="1"/>
    <col min="14537" max="14537" width="4.42578125" style="364" customWidth="1"/>
    <col min="14538" max="14538" width="2.5703125" style="364" customWidth="1"/>
    <col min="14539" max="14539" width="3.5703125" style="364" customWidth="1"/>
    <col min="14540" max="14540" width="3" style="364" customWidth="1"/>
    <col min="14541" max="14541" width="4.28515625" style="364" customWidth="1"/>
    <col min="14542" max="14542" width="4.140625" style="364" customWidth="1"/>
    <col min="14543" max="14543" width="5.140625" style="364" customWidth="1"/>
    <col min="14544" max="14544" width="5.7109375" style="364" customWidth="1"/>
    <col min="14545" max="14545" width="51.85546875" style="364" customWidth="1"/>
    <col min="14546" max="14548" width="12.5703125" style="364" customWidth="1"/>
    <col min="14549" max="14549" width="3.5703125" style="364" bestFit="1" customWidth="1"/>
    <col min="14550" max="14550" width="1.85546875" style="364" bestFit="1" customWidth="1"/>
    <col min="14551" max="14552" width="2.7109375" style="364" bestFit="1" customWidth="1"/>
    <col min="14553" max="14553" width="3.5703125" style="364" bestFit="1" customWidth="1"/>
    <col min="14554" max="14554" width="2.7109375" style="364" bestFit="1" customWidth="1"/>
    <col min="14555" max="14555" width="4.42578125" style="364" bestFit="1" customWidth="1"/>
    <col min="14556" max="14560" width="9.140625" style="364"/>
    <col min="14561" max="14572" width="2" style="364" bestFit="1" customWidth="1"/>
    <col min="14573" max="14791" width="9.140625" style="364"/>
    <col min="14792" max="14792" width="3.85546875" style="364" customWidth="1"/>
    <col min="14793" max="14793" width="4.42578125" style="364" customWidth="1"/>
    <col min="14794" max="14794" width="2.5703125" style="364" customWidth="1"/>
    <col min="14795" max="14795" width="3.5703125" style="364" customWidth="1"/>
    <col min="14796" max="14796" width="3" style="364" customWidth="1"/>
    <col min="14797" max="14797" width="4.28515625" style="364" customWidth="1"/>
    <col min="14798" max="14798" width="4.140625" style="364" customWidth="1"/>
    <col min="14799" max="14799" width="5.140625" style="364" customWidth="1"/>
    <col min="14800" max="14800" width="5.7109375" style="364" customWidth="1"/>
    <col min="14801" max="14801" width="51.85546875" style="364" customWidth="1"/>
    <col min="14802" max="14804" width="12.5703125" style="364" customWidth="1"/>
    <col min="14805" max="14805" width="3.5703125" style="364" bestFit="1" customWidth="1"/>
    <col min="14806" max="14806" width="1.85546875" style="364" bestFit="1" customWidth="1"/>
    <col min="14807" max="14808" width="2.7109375" style="364" bestFit="1" customWidth="1"/>
    <col min="14809" max="14809" width="3.5703125" style="364" bestFit="1" customWidth="1"/>
    <col min="14810" max="14810" width="2.7109375" style="364" bestFit="1" customWidth="1"/>
    <col min="14811" max="14811" width="4.42578125" style="364" bestFit="1" customWidth="1"/>
    <col min="14812" max="14816" width="9.140625" style="364"/>
    <col min="14817" max="14828" width="2" style="364" bestFit="1" customWidth="1"/>
    <col min="14829" max="15047" width="9.140625" style="364"/>
    <col min="15048" max="15048" width="3.85546875" style="364" customWidth="1"/>
    <col min="15049" max="15049" width="4.42578125" style="364" customWidth="1"/>
    <col min="15050" max="15050" width="2.5703125" style="364" customWidth="1"/>
    <col min="15051" max="15051" width="3.5703125" style="364" customWidth="1"/>
    <col min="15052" max="15052" width="3" style="364" customWidth="1"/>
    <col min="15053" max="15053" width="4.28515625" style="364" customWidth="1"/>
    <col min="15054" max="15054" width="4.140625" style="364" customWidth="1"/>
    <col min="15055" max="15055" width="5.140625" style="364" customWidth="1"/>
    <col min="15056" max="15056" width="5.7109375" style="364" customWidth="1"/>
    <col min="15057" max="15057" width="51.85546875" style="364" customWidth="1"/>
    <col min="15058" max="15060" width="12.5703125" style="364" customWidth="1"/>
    <col min="15061" max="15061" width="3.5703125" style="364" bestFit="1" customWidth="1"/>
    <col min="15062" max="15062" width="1.85546875" style="364" bestFit="1" customWidth="1"/>
    <col min="15063" max="15064" width="2.7109375" style="364" bestFit="1" customWidth="1"/>
    <col min="15065" max="15065" width="3.5703125" style="364" bestFit="1" customWidth="1"/>
    <col min="15066" max="15066" width="2.7109375" style="364" bestFit="1" customWidth="1"/>
    <col min="15067" max="15067" width="4.42578125" style="364" bestFit="1" customWidth="1"/>
    <col min="15068" max="15072" width="9.140625" style="364"/>
    <col min="15073" max="15084" width="2" style="364" bestFit="1" customWidth="1"/>
    <col min="15085" max="15303" width="9.140625" style="364"/>
    <col min="15304" max="15304" width="3.85546875" style="364" customWidth="1"/>
    <col min="15305" max="15305" width="4.42578125" style="364" customWidth="1"/>
    <col min="15306" max="15306" width="2.5703125" style="364" customWidth="1"/>
    <col min="15307" max="15307" width="3.5703125" style="364" customWidth="1"/>
    <col min="15308" max="15308" width="3" style="364" customWidth="1"/>
    <col min="15309" max="15309" width="4.28515625" style="364" customWidth="1"/>
    <col min="15310" max="15310" width="4.140625" style="364" customWidth="1"/>
    <col min="15311" max="15311" width="5.140625" style="364" customWidth="1"/>
    <col min="15312" max="15312" width="5.7109375" style="364" customWidth="1"/>
    <col min="15313" max="15313" width="51.85546875" style="364" customWidth="1"/>
    <col min="15314" max="15316" width="12.5703125" style="364" customWidth="1"/>
    <col min="15317" max="15317" width="3.5703125" style="364" bestFit="1" customWidth="1"/>
    <col min="15318" max="15318" width="1.85546875" style="364" bestFit="1" customWidth="1"/>
    <col min="15319" max="15320" width="2.7109375" style="364" bestFit="1" customWidth="1"/>
    <col min="15321" max="15321" width="3.5703125" style="364" bestFit="1" customWidth="1"/>
    <col min="15322" max="15322" width="2.7109375" style="364" bestFit="1" customWidth="1"/>
    <col min="15323" max="15323" width="4.42578125" style="364" bestFit="1" customWidth="1"/>
    <col min="15324" max="15328" width="9.140625" style="364"/>
    <col min="15329" max="15340" width="2" style="364" bestFit="1" customWidth="1"/>
    <col min="15341" max="15559" width="9.140625" style="364"/>
    <col min="15560" max="15560" width="3.85546875" style="364" customWidth="1"/>
    <col min="15561" max="15561" width="4.42578125" style="364" customWidth="1"/>
    <col min="15562" max="15562" width="2.5703125" style="364" customWidth="1"/>
    <col min="15563" max="15563" width="3.5703125" style="364" customWidth="1"/>
    <col min="15564" max="15564" width="3" style="364" customWidth="1"/>
    <col min="15565" max="15565" width="4.28515625" style="364" customWidth="1"/>
    <col min="15566" max="15566" width="4.140625" style="364" customWidth="1"/>
    <col min="15567" max="15567" width="5.140625" style="364" customWidth="1"/>
    <col min="15568" max="15568" width="5.7109375" style="364" customWidth="1"/>
    <col min="15569" max="15569" width="51.85546875" style="364" customWidth="1"/>
    <col min="15570" max="15572" width="12.5703125" style="364" customWidth="1"/>
    <col min="15573" max="15573" width="3.5703125" style="364" bestFit="1" customWidth="1"/>
    <col min="15574" max="15574" width="1.85546875" style="364" bestFit="1" customWidth="1"/>
    <col min="15575" max="15576" width="2.7109375" style="364" bestFit="1" customWidth="1"/>
    <col min="15577" max="15577" width="3.5703125" style="364" bestFit="1" customWidth="1"/>
    <col min="15578" max="15578" width="2.7109375" style="364" bestFit="1" customWidth="1"/>
    <col min="15579" max="15579" width="4.42578125" style="364" bestFit="1" customWidth="1"/>
    <col min="15580" max="15584" width="9.140625" style="364"/>
    <col min="15585" max="15596" width="2" style="364" bestFit="1" customWidth="1"/>
    <col min="15597" max="15815" width="9.140625" style="364"/>
    <col min="15816" max="15816" width="3.85546875" style="364" customWidth="1"/>
    <col min="15817" max="15817" width="4.42578125" style="364" customWidth="1"/>
    <col min="15818" max="15818" width="2.5703125" style="364" customWidth="1"/>
    <col min="15819" max="15819" width="3.5703125" style="364" customWidth="1"/>
    <col min="15820" max="15820" width="3" style="364" customWidth="1"/>
    <col min="15821" max="15821" width="4.28515625" style="364" customWidth="1"/>
    <col min="15822" max="15822" width="4.140625" style="364" customWidth="1"/>
    <col min="15823" max="15823" width="5.140625" style="364" customWidth="1"/>
    <col min="15824" max="15824" width="5.7109375" style="364" customWidth="1"/>
    <col min="15825" max="15825" width="51.85546875" style="364" customWidth="1"/>
    <col min="15826" max="15828" width="12.5703125" style="364" customWidth="1"/>
    <col min="15829" max="15829" width="3.5703125" style="364" bestFit="1" customWidth="1"/>
    <col min="15830" max="15830" width="1.85546875" style="364" bestFit="1" customWidth="1"/>
    <col min="15831" max="15832" width="2.7109375" style="364" bestFit="1" customWidth="1"/>
    <col min="15833" max="15833" width="3.5703125" style="364" bestFit="1" customWidth="1"/>
    <col min="15834" max="15834" width="2.7109375" style="364" bestFit="1" customWidth="1"/>
    <col min="15835" max="15835" width="4.42578125" style="364" bestFit="1" customWidth="1"/>
    <col min="15836" max="15840" width="9.140625" style="364"/>
    <col min="15841" max="15852" width="2" style="364" bestFit="1" customWidth="1"/>
    <col min="15853" max="16071" width="9.140625" style="364"/>
    <col min="16072" max="16072" width="3.85546875" style="364" customWidth="1"/>
    <col min="16073" max="16073" width="4.42578125" style="364" customWidth="1"/>
    <col min="16074" max="16074" width="2.5703125" style="364" customWidth="1"/>
    <col min="16075" max="16075" width="3.5703125" style="364" customWidth="1"/>
    <col min="16076" max="16076" width="3" style="364" customWidth="1"/>
    <col min="16077" max="16077" width="4.28515625" style="364" customWidth="1"/>
    <col min="16078" max="16078" width="4.140625" style="364" customWidth="1"/>
    <col min="16079" max="16079" width="5.140625" style="364" customWidth="1"/>
    <col min="16080" max="16080" width="5.7109375" style="364" customWidth="1"/>
    <col min="16081" max="16081" width="51.85546875" style="364" customWidth="1"/>
    <col min="16082" max="16084" width="12.5703125" style="364" customWidth="1"/>
    <col min="16085" max="16085" width="3.5703125" style="364" bestFit="1" customWidth="1"/>
    <col min="16086" max="16086" width="1.85546875" style="364" bestFit="1" customWidth="1"/>
    <col min="16087" max="16088" width="2.7109375" style="364" bestFit="1" customWidth="1"/>
    <col min="16089" max="16089" width="3.5703125" style="364" bestFit="1" customWidth="1"/>
    <col min="16090" max="16090" width="2.7109375" style="364" bestFit="1" customWidth="1"/>
    <col min="16091" max="16091" width="4.42578125" style="364" bestFit="1" customWidth="1"/>
    <col min="16092" max="16096" width="9.140625" style="364"/>
    <col min="16097" max="16108" width="2" style="364" bestFit="1" customWidth="1"/>
    <col min="16109" max="16384" width="9.140625" style="364"/>
  </cols>
  <sheetData>
    <row r="1" spans="1:13" s="353" customFormat="1" ht="16.7" customHeight="1">
      <c r="A1" s="351"/>
      <c r="B1" s="352"/>
      <c r="C1" s="352"/>
      <c r="D1" s="352"/>
      <c r="E1" s="352"/>
      <c r="F1" s="352"/>
      <c r="G1" s="352"/>
      <c r="H1" s="352"/>
      <c r="I1" s="352"/>
      <c r="J1" s="352"/>
      <c r="K1" s="387" t="s">
        <v>222</v>
      </c>
      <c r="L1" s="387"/>
      <c r="M1" s="387"/>
    </row>
    <row r="2" spans="1:13" s="353" customFormat="1" ht="40.5" customHeight="1">
      <c r="A2" s="351"/>
      <c r="B2" s="352"/>
      <c r="C2" s="352"/>
      <c r="D2" s="352"/>
      <c r="E2" s="352"/>
      <c r="F2" s="352"/>
      <c r="G2" s="352"/>
      <c r="H2" s="352"/>
      <c r="I2" s="352"/>
      <c r="J2" s="352"/>
      <c r="K2" s="388" t="s">
        <v>218</v>
      </c>
      <c r="L2" s="388"/>
      <c r="M2" s="388"/>
    </row>
    <row r="3" spans="1:13" s="353" customFormat="1" ht="15.75" customHeight="1">
      <c r="A3" s="351"/>
      <c r="B3" s="352"/>
      <c r="C3" s="352"/>
      <c r="D3" s="352"/>
      <c r="E3" s="352"/>
      <c r="F3" s="352"/>
      <c r="G3" s="352"/>
      <c r="H3" s="352"/>
      <c r="I3" s="352"/>
      <c r="J3" s="352"/>
      <c r="K3" s="389" t="s">
        <v>380</v>
      </c>
      <c r="L3" s="389"/>
      <c r="M3" s="389"/>
    </row>
    <row r="4" spans="1:13" s="353" customFormat="1" ht="16.5" customHeight="1">
      <c r="A4" s="351"/>
      <c r="B4" s="352"/>
      <c r="C4" s="352"/>
      <c r="D4" s="352"/>
      <c r="E4" s="352"/>
      <c r="F4" s="352"/>
      <c r="G4" s="352"/>
      <c r="H4" s="352"/>
      <c r="I4" s="352"/>
      <c r="J4" s="352"/>
      <c r="K4" s="351"/>
      <c r="L4" s="351"/>
      <c r="M4" s="351"/>
    </row>
    <row r="5" spans="1:13" s="353" customFormat="1" ht="15.75" customHeight="1">
      <c r="A5" s="390" t="s">
        <v>223</v>
      </c>
      <c r="B5" s="390"/>
      <c r="C5" s="390"/>
      <c r="D5" s="390"/>
      <c r="E5" s="390"/>
      <c r="F5" s="390"/>
      <c r="G5" s="390"/>
      <c r="H5" s="390"/>
      <c r="I5" s="390"/>
      <c r="J5" s="390"/>
      <c r="K5" s="390"/>
      <c r="L5" s="390"/>
      <c r="M5" s="390"/>
    </row>
    <row r="6" spans="1:13" s="353" customFormat="1" ht="14.25" customHeight="1">
      <c r="A6" s="351"/>
      <c r="B6" s="352"/>
      <c r="C6" s="352"/>
      <c r="D6" s="352"/>
      <c r="E6" s="352"/>
      <c r="F6" s="352"/>
      <c r="G6" s="352"/>
      <c r="H6" s="352"/>
      <c r="I6" s="352"/>
      <c r="J6" s="352"/>
      <c r="K6" s="351"/>
      <c r="L6" s="351"/>
      <c r="M6" s="351"/>
    </row>
    <row r="7" spans="1:13" s="353" customFormat="1" ht="15.75" customHeight="1">
      <c r="A7" s="351"/>
      <c r="B7" s="352"/>
      <c r="C7" s="352"/>
      <c r="D7" s="352"/>
      <c r="E7" s="352"/>
      <c r="F7" s="352"/>
      <c r="G7" s="352"/>
      <c r="H7" s="352"/>
      <c r="I7" s="352"/>
      <c r="J7" s="352"/>
      <c r="K7" s="351"/>
      <c r="L7" s="351"/>
      <c r="M7" s="354" t="s">
        <v>224</v>
      </c>
    </row>
    <row r="8" spans="1:13" s="353" customFormat="1" ht="15" customHeight="1">
      <c r="A8" s="391" t="s">
        <v>225</v>
      </c>
      <c r="B8" s="392" t="s">
        <v>226</v>
      </c>
      <c r="C8" s="393"/>
      <c r="D8" s="393"/>
      <c r="E8" s="393"/>
      <c r="F8" s="393"/>
      <c r="G8" s="393"/>
      <c r="H8" s="393"/>
      <c r="I8" s="394"/>
      <c r="J8" s="395" t="s">
        <v>227</v>
      </c>
      <c r="K8" s="396" t="s">
        <v>228</v>
      </c>
      <c r="L8" s="396" t="s">
        <v>229</v>
      </c>
      <c r="M8" s="396" t="s">
        <v>230</v>
      </c>
    </row>
    <row r="9" spans="1:13" s="353" customFormat="1" ht="23.25" customHeight="1">
      <c r="A9" s="391"/>
      <c r="B9" s="355" t="s">
        <v>231</v>
      </c>
      <c r="C9" s="355" t="s">
        <v>232</v>
      </c>
      <c r="D9" s="355" t="s">
        <v>233</v>
      </c>
      <c r="E9" s="355" t="s">
        <v>234</v>
      </c>
      <c r="F9" s="355" t="s">
        <v>235</v>
      </c>
      <c r="G9" s="355" t="s">
        <v>236</v>
      </c>
      <c r="H9" s="355" t="s">
        <v>237</v>
      </c>
      <c r="I9" s="355" t="s">
        <v>238</v>
      </c>
      <c r="J9" s="396"/>
      <c r="K9" s="396"/>
      <c r="L9" s="396"/>
      <c r="M9" s="396"/>
    </row>
    <row r="10" spans="1:13" s="353" customFormat="1" ht="12.95" customHeight="1">
      <c r="A10" s="356"/>
      <c r="B10" s="357">
        <v>1</v>
      </c>
      <c r="C10" s="357">
        <v>2</v>
      </c>
      <c r="D10" s="357">
        <v>3</v>
      </c>
      <c r="E10" s="357">
        <v>4</v>
      </c>
      <c r="F10" s="357">
        <v>5</v>
      </c>
      <c r="G10" s="357">
        <v>6</v>
      </c>
      <c r="H10" s="357">
        <v>7</v>
      </c>
      <c r="I10" s="357">
        <v>8</v>
      </c>
      <c r="J10" s="357">
        <v>9</v>
      </c>
      <c r="K10" s="358">
        <v>10</v>
      </c>
      <c r="L10" s="358">
        <v>11</v>
      </c>
      <c r="M10" s="358">
        <v>12</v>
      </c>
    </row>
    <row r="11" spans="1:13" ht="14.25" customHeight="1">
      <c r="A11" s="359" t="s">
        <v>239</v>
      </c>
      <c r="B11" s="360" t="s">
        <v>240</v>
      </c>
      <c r="C11" s="360" t="s">
        <v>239</v>
      </c>
      <c r="D11" s="360" t="s">
        <v>241</v>
      </c>
      <c r="E11" s="360" t="s">
        <v>241</v>
      </c>
      <c r="F11" s="360" t="s">
        <v>240</v>
      </c>
      <c r="G11" s="360" t="s">
        <v>241</v>
      </c>
      <c r="H11" s="360" t="s">
        <v>242</v>
      </c>
      <c r="I11" s="360" t="s">
        <v>240</v>
      </c>
      <c r="J11" s="361" t="s">
        <v>243</v>
      </c>
      <c r="K11" s="362">
        <f>SUM(K12,K34,K41,K46)</f>
        <v>3276</v>
      </c>
      <c r="L11" s="362">
        <f t="shared" ref="L11:M11" si="0">SUM(L12,L34,L41,L46)</f>
        <v>3514.6</v>
      </c>
      <c r="M11" s="362">
        <f t="shared" si="0"/>
        <v>3639.8</v>
      </c>
    </row>
    <row r="12" spans="1:13" ht="14.25" customHeight="1">
      <c r="A12" s="359" t="s">
        <v>244</v>
      </c>
      <c r="B12" s="360" t="s">
        <v>240</v>
      </c>
      <c r="C12" s="360" t="s">
        <v>239</v>
      </c>
      <c r="D12" s="360" t="s">
        <v>245</v>
      </c>
      <c r="E12" s="360" t="s">
        <v>241</v>
      </c>
      <c r="F12" s="360" t="s">
        <v>240</v>
      </c>
      <c r="G12" s="360" t="s">
        <v>241</v>
      </c>
      <c r="H12" s="360" t="s">
        <v>242</v>
      </c>
      <c r="I12" s="360" t="s">
        <v>240</v>
      </c>
      <c r="J12" s="361" t="s">
        <v>246</v>
      </c>
      <c r="K12" s="362">
        <f>SUM(K13,K15,K20,K23,K31)</f>
        <v>3063.3999999999996</v>
      </c>
      <c r="L12" s="362">
        <f>SUM(L13,L15,L20,L23,L31)</f>
        <v>3334.2999999999997</v>
      </c>
      <c r="M12" s="362">
        <f>SUM(M13,M15,M20,M23,M31)</f>
        <v>3459.5</v>
      </c>
    </row>
    <row r="13" spans="1:13" ht="14.25" customHeight="1">
      <c r="A13" s="359" t="s">
        <v>247</v>
      </c>
      <c r="B13" s="360" t="s">
        <v>248</v>
      </c>
      <c r="C13" s="360" t="s">
        <v>239</v>
      </c>
      <c r="D13" s="360" t="s">
        <v>245</v>
      </c>
      <c r="E13" s="360" t="s">
        <v>249</v>
      </c>
      <c r="F13" s="360" t="s">
        <v>240</v>
      </c>
      <c r="G13" s="360" t="s">
        <v>245</v>
      </c>
      <c r="H13" s="360" t="s">
        <v>242</v>
      </c>
      <c r="I13" s="360" t="s">
        <v>250</v>
      </c>
      <c r="J13" s="365" t="s">
        <v>251</v>
      </c>
      <c r="K13" s="366">
        <f>SUM(K14)</f>
        <v>764.5</v>
      </c>
      <c r="L13" s="366">
        <f>SUM(L14)</f>
        <v>983</v>
      </c>
      <c r="M13" s="366">
        <f>SUM(M14)</f>
        <v>1042</v>
      </c>
    </row>
    <row r="14" spans="1:13" ht="67.5" customHeight="1">
      <c r="A14" s="359" t="s">
        <v>252</v>
      </c>
      <c r="B14" s="360" t="s">
        <v>248</v>
      </c>
      <c r="C14" s="360" t="s">
        <v>239</v>
      </c>
      <c r="D14" s="360" t="s">
        <v>245</v>
      </c>
      <c r="E14" s="360" t="s">
        <v>249</v>
      </c>
      <c r="F14" s="360" t="s">
        <v>253</v>
      </c>
      <c r="G14" s="360" t="s">
        <v>245</v>
      </c>
      <c r="H14" s="360" t="s">
        <v>242</v>
      </c>
      <c r="I14" s="360" t="s">
        <v>250</v>
      </c>
      <c r="J14" s="365" t="s">
        <v>254</v>
      </c>
      <c r="K14" s="378">
        <v>764.5</v>
      </c>
      <c r="L14" s="378">
        <v>983</v>
      </c>
      <c r="M14" s="378">
        <v>1042</v>
      </c>
    </row>
    <row r="15" spans="1:13" ht="27.75" customHeight="1">
      <c r="A15" s="359" t="s">
        <v>255</v>
      </c>
      <c r="B15" s="360" t="s">
        <v>240</v>
      </c>
      <c r="C15" s="360" t="s">
        <v>239</v>
      </c>
      <c r="D15" s="360" t="s">
        <v>256</v>
      </c>
      <c r="E15" s="360" t="s">
        <v>241</v>
      </c>
      <c r="F15" s="360" t="s">
        <v>240</v>
      </c>
      <c r="G15" s="360" t="s">
        <v>241</v>
      </c>
      <c r="H15" s="360" t="s">
        <v>242</v>
      </c>
      <c r="I15" s="360" t="s">
        <v>240</v>
      </c>
      <c r="J15" s="361" t="s">
        <v>257</v>
      </c>
      <c r="K15" s="362">
        <f>SUM(K16:K19)</f>
        <v>1033.3</v>
      </c>
      <c r="L15" s="362">
        <f>SUM(L16:L19)</f>
        <v>1082.2</v>
      </c>
      <c r="M15" s="362">
        <f>SUM(M16:M19)</f>
        <v>1141</v>
      </c>
    </row>
    <row r="16" spans="1:13" s="363" customFormat="1" ht="91.5" customHeight="1">
      <c r="A16" s="359" t="s">
        <v>258</v>
      </c>
      <c r="B16" s="360" t="s">
        <v>259</v>
      </c>
      <c r="C16" s="360" t="s">
        <v>239</v>
      </c>
      <c r="D16" s="360" t="s">
        <v>256</v>
      </c>
      <c r="E16" s="360" t="s">
        <v>249</v>
      </c>
      <c r="F16" s="360" t="s">
        <v>260</v>
      </c>
      <c r="G16" s="360" t="s">
        <v>245</v>
      </c>
      <c r="H16" s="360" t="s">
        <v>242</v>
      </c>
      <c r="I16" s="360" t="s">
        <v>250</v>
      </c>
      <c r="J16" s="365" t="s">
        <v>261</v>
      </c>
      <c r="K16" s="378">
        <v>443.3</v>
      </c>
      <c r="L16" s="378">
        <v>464.2</v>
      </c>
      <c r="M16" s="378">
        <v>490.1</v>
      </c>
    </row>
    <row r="17" spans="1:13" s="363" customFormat="1" ht="110.65" customHeight="1">
      <c r="A17" s="359" t="s">
        <v>262</v>
      </c>
      <c r="B17" s="360" t="s">
        <v>259</v>
      </c>
      <c r="C17" s="360" t="s">
        <v>239</v>
      </c>
      <c r="D17" s="360" t="s">
        <v>256</v>
      </c>
      <c r="E17" s="360" t="s">
        <v>249</v>
      </c>
      <c r="F17" s="360" t="s">
        <v>263</v>
      </c>
      <c r="G17" s="360" t="s">
        <v>245</v>
      </c>
      <c r="H17" s="360" t="s">
        <v>242</v>
      </c>
      <c r="I17" s="360" t="s">
        <v>250</v>
      </c>
      <c r="J17" s="365" t="s">
        <v>264</v>
      </c>
      <c r="K17" s="378">
        <v>3.2</v>
      </c>
      <c r="L17" s="378">
        <v>3.3</v>
      </c>
      <c r="M17" s="378">
        <v>3.5</v>
      </c>
    </row>
    <row r="18" spans="1:13" s="363" customFormat="1" ht="105" customHeight="1">
      <c r="A18" s="359" t="s">
        <v>265</v>
      </c>
      <c r="B18" s="360" t="s">
        <v>259</v>
      </c>
      <c r="C18" s="360" t="s">
        <v>239</v>
      </c>
      <c r="D18" s="360" t="s">
        <v>256</v>
      </c>
      <c r="E18" s="360" t="s">
        <v>249</v>
      </c>
      <c r="F18" s="360" t="s">
        <v>266</v>
      </c>
      <c r="G18" s="360" t="s">
        <v>245</v>
      </c>
      <c r="H18" s="360" t="s">
        <v>242</v>
      </c>
      <c r="I18" s="360" t="s">
        <v>250</v>
      </c>
      <c r="J18" s="365" t="s">
        <v>267</v>
      </c>
      <c r="K18" s="378">
        <v>656.1</v>
      </c>
      <c r="L18" s="378">
        <v>685.4</v>
      </c>
      <c r="M18" s="378">
        <v>722.6</v>
      </c>
    </row>
    <row r="19" spans="1:13" s="363" customFormat="1" ht="104.25" customHeight="1">
      <c r="A19" s="359" t="s">
        <v>268</v>
      </c>
      <c r="B19" s="360" t="s">
        <v>259</v>
      </c>
      <c r="C19" s="360" t="s">
        <v>239</v>
      </c>
      <c r="D19" s="360" t="s">
        <v>256</v>
      </c>
      <c r="E19" s="360" t="s">
        <v>249</v>
      </c>
      <c r="F19" s="360" t="s">
        <v>269</v>
      </c>
      <c r="G19" s="360" t="s">
        <v>245</v>
      </c>
      <c r="H19" s="360" t="s">
        <v>242</v>
      </c>
      <c r="I19" s="360" t="s">
        <v>250</v>
      </c>
      <c r="J19" s="365" t="s">
        <v>270</v>
      </c>
      <c r="K19" s="378">
        <v>-69.3</v>
      </c>
      <c r="L19" s="378">
        <v>-70.7</v>
      </c>
      <c r="M19" s="378">
        <v>-75.2</v>
      </c>
    </row>
    <row r="20" spans="1:13" s="363" customFormat="1" ht="14.25" customHeight="1">
      <c r="A20" s="359" t="s">
        <v>271</v>
      </c>
      <c r="B20" s="360" t="s">
        <v>240</v>
      </c>
      <c r="C20" s="360" t="s">
        <v>239</v>
      </c>
      <c r="D20" s="360" t="s">
        <v>272</v>
      </c>
      <c r="E20" s="360" t="s">
        <v>241</v>
      </c>
      <c r="F20" s="360" t="s">
        <v>240</v>
      </c>
      <c r="G20" s="360" t="s">
        <v>241</v>
      </c>
      <c r="H20" s="360" t="s">
        <v>242</v>
      </c>
      <c r="I20" s="360" t="s">
        <v>240</v>
      </c>
      <c r="J20" s="361" t="s">
        <v>273</v>
      </c>
      <c r="K20" s="362">
        <f t="shared" ref="K20:M21" si="1">SUM(K21)</f>
        <v>1.5</v>
      </c>
      <c r="L20" s="362">
        <f t="shared" si="1"/>
        <v>1.5</v>
      </c>
      <c r="M20" s="362">
        <f t="shared" si="1"/>
        <v>1.6</v>
      </c>
    </row>
    <row r="21" spans="1:13" s="363" customFormat="1" ht="16.7" customHeight="1">
      <c r="A21" s="359" t="s">
        <v>274</v>
      </c>
      <c r="B21" s="360" t="s">
        <v>248</v>
      </c>
      <c r="C21" s="360" t="s">
        <v>239</v>
      </c>
      <c r="D21" s="360" t="s">
        <v>272</v>
      </c>
      <c r="E21" s="360" t="s">
        <v>256</v>
      </c>
      <c r="F21" s="360" t="s">
        <v>240</v>
      </c>
      <c r="G21" s="360" t="s">
        <v>245</v>
      </c>
      <c r="H21" s="360" t="s">
        <v>242</v>
      </c>
      <c r="I21" s="360" t="s">
        <v>250</v>
      </c>
      <c r="J21" s="367" t="s">
        <v>275</v>
      </c>
      <c r="K21" s="368">
        <f t="shared" si="1"/>
        <v>1.5</v>
      </c>
      <c r="L21" s="368">
        <f t="shared" si="1"/>
        <v>1.5</v>
      </c>
      <c r="M21" s="368">
        <f t="shared" si="1"/>
        <v>1.6</v>
      </c>
    </row>
    <row r="22" spans="1:13" s="363" customFormat="1" ht="19.350000000000001" customHeight="1">
      <c r="A22" s="359" t="s">
        <v>276</v>
      </c>
      <c r="B22" s="360" t="s">
        <v>248</v>
      </c>
      <c r="C22" s="360" t="s">
        <v>239</v>
      </c>
      <c r="D22" s="360" t="s">
        <v>272</v>
      </c>
      <c r="E22" s="360" t="s">
        <v>256</v>
      </c>
      <c r="F22" s="360" t="s">
        <v>253</v>
      </c>
      <c r="G22" s="360" t="s">
        <v>245</v>
      </c>
      <c r="H22" s="360" t="s">
        <v>242</v>
      </c>
      <c r="I22" s="360" t="s">
        <v>250</v>
      </c>
      <c r="J22" s="365" t="s">
        <v>275</v>
      </c>
      <c r="K22" s="378">
        <v>1.5</v>
      </c>
      <c r="L22" s="378">
        <v>1.5</v>
      </c>
      <c r="M22" s="378">
        <v>1.6</v>
      </c>
    </row>
    <row r="23" spans="1:13" s="363" customFormat="1" ht="14.25" customHeight="1">
      <c r="A23" s="359" t="s">
        <v>277</v>
      </c>
      <c r="B23" s="360" t="s">
        <v>240</v>
      </c>
      <c r="C23" s="360" t="s">
        <v>239</v>
      </c>
      <c r="D23" s="360" t="s">
        <v>278</v>
      </c>
      <c r="E23" s="360" t="s">
        <v>241</v>
      </c>
      <c r="F23" s="360" t="s">
        <v>240</v>
      </c>
      <c r="G23" s="360" t="s">
        <v>241</v>
      </c>
      <c r="H23" s="360" t="s">
        <v>242</v>
      </c>
      <c r="I23" s="360" t="s">
        <v>240</v>
      </c>
      <c r="J23" s="361" t="s">
        <v>279</v>
      </c>
      <c r="K23" s="362">
        <f>SUM(K24,K26)</f>
        <v>1263.9000000000001</v>
      </c>
      <c r="L23" s="362">
        <f>SUM(L24,L26)</f>
        <v>1267.4000000000001</v>
      </c>
      <c r="M23" s="362">
        <f>SUM(M24,M26)</f>
        <v>1274.7</v>
      </c>
    </row>
    <row r="24" spans="1:13" s="363" customFormat="1" ht="14.25" customHeight="1">
      <c r="A24" s="359" t="s">
        <v>280</v>
      </c>
      <c r="B24" s="360" t="s">
        <v>248</v>
      </c>
      <c r="C24" s="360" t="s">
        <v>239</v>
      </c>
      <c r="D24" s="360" t="s">
        <v>278</v>
      </c>
      <c r="E24" s="360" t="s">
        <v>245</v>
      </c>
      <c r="F24" s="360" t="s">
        <v>240</v>
      </c>
      <c r="G24" s="360" t="s">
        <v>241</v>
      </c>
      <c r="H24" s="360" t="s">
        <v>242</v>
      </c>
      <c r="I24" s="360" t="s">
        <v>250</v>
      </c>
      <c r="J24" s="367" t="s">
        <v>281</v>
      </c>
      <c r="K24" s="368">
        <f>SUM(K25)</f>
        <v>280.2</v>
      </c>
      <c r="L24" s="368">
        <f>SUM(L25)</f>
        <v>308.2</v>
      </c>
      <c r="M24" s="368">
        <f>SUM(M25)</f>
        <v>339</v>
      </c>
    </row>
    <row r="25" spans="1:13" s="363" customFormat="1" ht="41.1" customHeight="1">
      <c r="A25" s="359" t="s">
        <v>282</v>
      </c>
      <c r="B25" s="360" t="s">
        <v>248</v>
      </c>
      <c r="C25" s="360" t="s">
        <v>239</v>
      </c>
      <c r="D25" s="360" t="s">
        <v>278</v>
      </c>
      <c r="E25" s="360" t="s">
        <v>245</v>
      </c>
      <c r="F25" s="360" t="s">
        <v>283</v>
      </c>
      <c r="G25" s="360" t="s">
        <v>271</v>
      </c>
      <c r="H25" s="360" t="s">
        <v>242</v>
      </c>
      <c r="I25" s="360" t="s">
        <v>250</v>
      </c>
      <c r="J25" s="365" t="s">
        <v>284</v>
      </c>
      <c r="K25" s="379">
        <v>280.2</v>
      </c>
      <c r="L25" s="379">
        <v>308.2</v>
      </c>
      <c r="M25" s="379">
        <v>339</v>
      </c>
    </row>
    <row r="26" spans="1:13" s="363" customFormat="1" ht="17.45" customHeight="1">
      <c r="A26" s="359" t="s">
        <v>285</v>
      </c>
      <c r="B26" s="360" t="s">
        <v>240</v>
      </c>
      <c r="C26" s="360" t="s">
        <v>239</v>
      </c>
      <c r="D26" s="360" t="s">
        <v>278</v>
      </c>
      <c r="E26" s="360" t="s">
        <v>241</v>
      </c>
      <c r="F26" s="360" t="s">
        <v>240</v>
      </c>
      <c r="G26" s="360" t="s">
        <v>241</v>
      </c>
      <c r="H26" s="360" t="s">
        <v>242</v>
      </c>
      <c r="I26" s="360" t="s">
        <v>250</v>
      </c>
      <c r="J26" s="361" t="s">
        <v>180</v>
      </c>
      <c r="K26" s="368">
        <f>SUM(K27,K29)</f>
        <v>983.7</v>
      </c>
      <c r="L26" s="368">
        <f>SUM(L27,L29)</f>
        <v>959.2</v>
      </c>
      <c r="M26" s="368">
        <f>SUM(M27,M29)</f>
        <v>935.7</v>
      </c>
    </row>
    <row r="27" spans="1:13" s="363" customFormat="1" ht="18.600000000000001" customHeight="1">
      <c r="A27" s="359" t="s">
        <v>286</v>
      </c>
      <c r="B27" s="360" t="s">
        <v>248</v>
      </c>
      <c r="C27" s="360" t="s">
        <v>239</v>
      </c>
      <c r="D27" s="360" t="s">
        <v>278</v>
      </c>
      <c r="E27" s="360" t="s">
        <v>278</v>
      </c>
      <c r="F27" s="360" t="s">
        <v>283</v>
      </c>
      <c r="G27" s="360" t="s">
        <v>241</v>
      </c>
      <c r="H27" s="360" t="s">
        <v>242</v>
      </c>
      <c r="I27" s="360" t="s">
        <v>250</v>
      </c>
      <c r="J27" s="365" t="s">
        <v>287</v>
      </c>
      <c r="K27" s="366">
        <f>SUM(K28)</f>
        <v>243.6</v>
      </c>
      <c r="L27" s="366">
        <f>SUM(L28)</f>
        <v>246.1</v>
      </c>
      <c r="M27" s="366">
        <f>SUM(M28)</f>
        <v>248.6</v>
      </c>
    </row>
    <row r="28" spans="1:13" s="363" customFormat="1" ht="30.95" customHeight="1">
      <c r="A28" s="359" t="s">
        <v>288</v>
      </c>
      <c r="B28" s="360" t="s">
        <v>248</v>
      </c>
      <c r="C28" s="360" t="s">
        <v>239</v>
      </c>
      <c r="D28" s="360" t="s">
        <v>278</v>
      </c>
      <c r="E28" s="360" t="s">
        <v>278</v>
      </c>
      <c r="F28" s="360" t="s">
        <v>289</v>
      </c>
      <c r="G28" s="360" t="s">
        <v>271</v>
      </c>
      <c r="H28" s="360" t="s">
        <v>242</v>
      </c>
      <c r="I28" s="360" t="s">
        <v>250</v>
      </c>
      <c r="J28" s="365" t="s">
        <v>290</v>
      </c>
      <c r="K28" s="379">
        <v>243.6</v>
      </c>
      <c r="L28" s="379">
        <v>246.1</v>
      </c>
      <c r="M28" s="379">
        <v>248.6</v>
      </c>
    </row>
    <row r="29" spans="1:13" s="363" customFormat="1" ht="21.95" customHeight="1">
      <c r="A29" s="359" t="s">
        <v>291</v>
      </c>
      <c r="B29" s="360" t="s">
        <v>248</v>
      </c>
      <c r="C29" s="360" t="s">
        <v>239</v>
      </c>
      <c r="D29" s="360" t="s">
        <v>278</v>
      </c>
      <c r="E29" s="360" t="s">
        <v>278</v>
      </c>
      <c r="F29" s="360" t="s">
        <v>292</v>
      </c>
      <c r="G29" s="360" t="s">
        <v>241</v>
      </c>
      <c r="H29" s="360" t="s">
        <v>242</v>
      </c>
      <c r="I29" s="360" t="s">
        <v>250</v>
      </c>
      <c r="J29" s="365" t="s">
        <v>293</v>
      </c>
      <c r="K29" s="366">
        <f>SUM(K30)</f>
        <v>740.1</v>
      </c>
      <c r="L29" s="366">
        <f>SUM(L30)</f>
        <v>713.1</v>
      </c>
      <c r="M29" s="366">
        <f>SUM(M30)</f>
        <v>687.1</v>
      </c>
    </row>
    <row r="30" spans="1:13" s="363" customFormat="1" ht="37.35" customHeight="1">
      <c r="A30" s="359" t="s">
        <v>294</v>
      </c>
      <c r="B30" s="360" t="s">
        <v>248</v>
      </c>
      <c r="C30" s="360" t="s">
        <v>239</v>
      </c>
      <c r="D30" s="360" t="s">
        <v>278</v>
      </c>
      <c r="E30" s="360" t="s">
        <v>278</v>
      </c>
      <c r="F30" s="360" t="s">
        <v>295</v>
      </c>
      <c r="G30" s="360" t="s">
        <v>271</v>
      </c>
      <c r="H30" s="360" t="s">
        <v>242</v>
      </c>
      <c r="I30" s="360" t="s">
        <v>250</v>
      </c>
      <c r="J30" s="365" t="s">
        <v>296</v>
      </c>
      <c r="K30" s="379">
        <v>740.1</v>
      </c>
      <c r="L30" s="379">
        <v>713.1</v>
      </c>
      <c r="M30" s="379">
        <v>687.1</v>
      </c>
    </row>
    <row r="31" spans="1:13" s="363" customFormat="1" ht="15" customHeight="1">
      <c r="A31" s="359" t="s">
        <v>297</v>
      </c>
      <c r="B31" s="360" t="s">
        <v>240</v>
      </c>
      <c r="C31" s="360" t="s">
        <v>239</v>
      </c>
      <c r="D31" s="360" t="s">
        <v>298</v>
      </c>
      <c r="E31" s="360" t="s">
        <v>241</v>
      </c>
      <c r="F31" s="360" t="s">
        <v>240</v>
      </c>
      <c r="G31" s="360" t="s">
        <v>241</v>
      </c>
      <c r="H31" s="360" t="s">
        <v>242</v>
      </c>
      <c r="I31" s="360" t="s">
        <v>240</v>
      </c>
      <c r="J31" s="361" t="s">
        <v>299</v>
      </c>
      <c r="K31" s="362">
        <f t="shared" ref="K31:M32" si="2">SUM(K32)</f>
        <v>0.2</v>
      </c>
      <c r="L31" s="362">
        <f t="shared" si="2"/>
        <v>0.2</v>
      </c>
      <c r="M31" s="362">
        <f t="shared" si="2"/>
        <v>0.2</v>
      </c>
    </row>
    <row r="32" spans="1:13" s="363" customFormat="1" ht="54.6" customHeight="1">
      <c r="A32" s="359" t="s">
        <v>300</v>
      </c>
      <c r="B32" s="360" t="s">
        <v>173</v>
      </c>
      <c r="C32" s="360" t="s">
        <v>239</v>
      </c>
      <c r="D32" s="360" t="s">
        <v>298</v>
      </c>
      <c r="E32" s="360" t="s">
        <v>301</v>
      </c>
      <c r="F32" s="360" t="s">
        <v>240</v>
      </c>
      <c r="G32" s="360" t="s">
        <v>245</v>
      </c>
      <c r="H32" s="360" t="s">
        <v>242</v>
      </c>
      <c r="I32" s="360" t="s">
        <v>250</v>
      </c>
      <c r="J32" s="365" t="s">
        <v>302</v>
      </c>
      <c r="K32" s="366">
        <f t="shared" si="2"/>
        <v>0.2</v>
      </c>
      <c r="L32" s="366">
        <f t="shared" si="2"/>
        <v>0.2</v>
      </c>
      <c r="M32" s="366">
        <f t="shared" si="2"/>
        <v>0.2</v>
      </c>
    </row>
    <row r="33" spans="1:13" s="363" customFormat="1" ht="40.5" customHeight="1">
      <c r="A33" s="359" t="s">
        <v>303</v>
      </c>
      <c r="B33" s="360" t="s">
        <v>173</v>
      </c>
      <c r="C33" s="360" t="s">
        <v>239</v>
      </c>
      <c r="D33" s="360" t="s">
        <v>298</v>
      </c>
      <c r="E33" s="360" t="s">
        <v>301</v>
      </c>
      <c r="F33" s="360" t="s">
        <v>304</v>
      </c>
      <c r="G33" s="360" t="s">
        <v>245</v>
      </c>
      <c r="H33" s="360" t="s">
        <v>242</v>
      </c>
      <c r="I33" s="360" t="s">
        <v>250</v>
      </c>
      <c r="J33" s="365" t="s">
        <v>305</v>
      </c>
      <c r="K33" s="378">
        <v>0.2</v>
      </c>
      <c r="L33" s="378">
        <v>0.2</v>
      </c>
      <c r="M33" s="378">
        <v>0.2</v>
      </c>
    </row>
    <row r="34" spans="1:13" s="363" customFormat="1" ht="42" customHeight="1">
      <c r="A34" s="359" t="s">
        <v>306</v>
      </c>
      <c r="B34" s="360" t="s">
        <v>240</v>
      </c>
      <c r="C34" s="360" t="s">
        <v>239</v>
      </c>
      <c r="D34" s="360" t="s">
        <v>274</v>
      </c>
      <c r="E34" s="360" t="s">
        <v>241</v>
      </c>
      <c r="F34" s="360" t="s">
        <v>240</v>
      </c>
      <c r="G34" s="360" t="s">
        <v>241</v>
      </c>
      <c r="H34" s="360" t="s">
        <v>242</v>
      </c>
      <c r="I34" s="360" t="s">
        <v>240</v>
      </c>
      <c r="J34" s="361" t="s">
        <v>307</v>
      </c>
      <c r="K34" s="362">
        <f>SUM(K35,K37,K39)</f>
        <v>180.3</v>
      </c>
      <c r="L34" s="362">
        <f>SUM(L35,L37,L39)</f>
        <v>180.3</v>
      </c>
      <c r="M34" s="362">
        <f>SUM(M35,M37,M39)</f>
        <v>180.3</v>
      </c>
    </row>
    <row r="35" spans="1:13" s="363" customFormat="1" ht="67.5" customHeight="1">
      <c r="A35" s="359" t="s">
        <v>308</v>
      </c>
      <c r="B35" s="360" t="s">
        <v>173</v>
      </c>
      <c r="C35" s="360" t="s">
        <v>239</v>
      </c>
      <c r="D35" s="360" t="s">
        <v>274</v>
      </c>
      <c r="E35" s="360" t="s">
        <v>272</v>
      </c>
      <c r="F35" s="360" t="s">
        <v>304</v>
      </c>
      <c r="G35" s="360" t="s">
        <v>241</v>
      </c>
      <c r="H35" s="360" t="s">
        <v>242</v>
      </c>
      <c r="I35" s="360" t="s">
        <v>309</v>
      </c>
      <c r="J35" s="365" t="s">
        <v>310</v>
      </c>
      <c r="K35" s="366">
        <f>SUM(K36)</f>
        <v>180.3</v>
      </c>
      <c r="L35" s="366">
        <f>SUM(L36)</f>
        <v>180.3</v>
      </c>
      <c r="M35" s="366">
        <f>SUM(M36)</f>
        <v>180.3</v>
      </c>
    </row>
    <row r="36" spans="1:13" s="363" customFormat="1" ht="60.4" customHeight="1">
      <c r="A36" s="359" t="s">
        <v>311</v>
      </c>
      <c r="B36" s="360" t="s">
        <v>173</v>
      </c>
      <c r="C36" s="360" t="s">
        <v>239</v>
      </c>
      <c r="D36" s="360" t="s">
        <v>274</v>
      </c>
      <c r="E36" s="360" t="s">
        <v>272</v>
      </c>
      <c r="F36" s="360" t="s">
        <v>312</v>
      </c>
      <c r="G36" s="360" t="s">
        <v>271</v>
      </c>
      <c r="H36" s="360" t="s">
        <v>242</v>
      </c>
      <c r="I36" s="360" t="s">
        <v>309</v>
      </c>
      <c r="J36" s="365" t="s">
        <v>313</v>
      </c>
      <c r="K36" s="378">
        <v>180.3</v>
      </c>
      <c r="L36" s="378">
        <v>180.3</v>
      </c>
      <c r="M36" s="378">
        <v>180.3</v>
      </c>
    </row>
    <row r="37" spans="1:13" s="363" customFormat="1" ht="78.75" hidden="1" customHeight="1">
      <c r="A37" s="359" t="s">
        <v>308</v>
      </c>
      <c r="B37" s="360" t="s">
        <v>173</v>
      </c>
      <c r="C37" s="360" t="s">
        <v>239</v>
      </c>
      <c r="D37" s="360" t="s">
        <v>274</v>
      </c>
      <c r="E37" s="360" t="s">
        <v>272</v>
      </c>
      <c r="F37" s="360" t="s">
        <v>283</v>
      </c>
      <c r="G37" s="360" t="s">
        <v>241</v>
      </c>
      <c r="H37" s="360" t="s">
        <v>242</v>
      </c>
      <c r="I37" s="360" t="s">
        <v>309</v>
      </c>
      <c r="J37" s="365" t="s">
        <v>314</v>
      </c>
      <c r="K37" s="366">
        <f>SUM(K38)</f>
        <v>0</v>
      </c>
      <c r="L37" s="366">
        <f>SUM(L38)</f>
        <v>0</v>
      </c>
      <c r="M37" s="366">
        <f>SUM(M38)</f>
        <v>0</v>
      </c>
    </row>
    <row r="38" spans="1:13" s="363" customFormat="1" ht="66.75" hidden="1" customHeight="1">
      <c r="A38" s="359" t="s">
        <v>311</v>
      </c>
      <c r="B38" s="360" t="s">
        <v>173</v>
      </c>
      <c r="C38" s="360" t="s">
        <v>239</v>
      </c>
      <c r="D38" s="360" t="s">
        <v>274</v>
      </c>
      <c r="E38" s="360" t="s">
        <v>272</v>
      </c>
      <c r="F38" s="360" t="s">
        <v>315</v>
      </c>
      <c r="G38" s="360" t="s">
        <v>271</v>
      </c>
      <c r="H38" s="360" t="s">
        <v>242</v>
      </c>
      <c r="I38" s="360" t="s">
        <v>309</v>
      </c>
      <c r="J38" s="365" t="s">
        <v>316</v>
      </c>
      <c r="K38" s="379"/>
      <c r="L38" s="379"/>
      <c r="M38" s="379"/>
    </row>
    <row r="39" spans="1:13" s="363" customFormat="1" ht="72.599999999999994" hidden="1" customHeight="1">
      <c r="A39" s="359" t="s">
        <v>297</v>
      </c>
      <c r="B39" s="360" t="s">
        <v>317</v>
      </c>
      <c r="C39" s="360" t="s">
        <v>239</v>
      </c>
      <c r="D39" s="360" t="s">
        <v>274</v>
      </c>
      <c r="E39" s="360" t="s">
        <v>318</v>
      </c>
      <c r="F39" s="360" t="s">
        <v>319</v>
      </c>
      <c r="G39" s="360" t="s">
        <v>241</v>
      </c>
      <c r="H39" s="360" t="s">
        <v>242</v>
      </c>
      <c r="I39" s="360" t="s">
        <v>309</v>
      </c>
      <c r="J39" s="365" t="s">
        <v>320</v>
      </c>
      <c r="K39" s="366">
        <f>SUM(K40)</f>
        <v>0</v>
      </c>
      <c r="L39" s="369">
        <f>SUM(L40)</f>
        <v>0</v>
      </c>
      <c r="M39" s="366">
        <f>SUM(M40)</f>
        <v>0</v>
      </c>
    </row>
    <row r="40" spans="1:13" s="363" customFormat="1" ht="72.599999999999994" hidden="1" customHeight="1">
      <c r="A40" s="359" t="s">
        <v>300</v>
      </c>
      <c r="B40" s="360" t="s">
        <v>317</v>
      </c>
      <c r="C40" s="360" t="s">
        <v>239</v>
      </c>
      <c r="D40" s="360" t="s">
        <v>274</v>
      </c>
      <c r="E40" s="360" t="s">
        <v>318</v>
      </c>
      <c r="F40" s="360" t="s">
        <v>319</v>
      </c>
      <c r="G40" s="360" t="s">
        <v>271</v>
      </c>
      <c r="H40" s="360" t="s">
        <v>242</v>
      </c>
      <c r="I40" s="360" t="s">
        <v>309</v>
      </c>
      <c r="J40" s="365" t="s">
        <v>321</v>
      </c>
      <c r="K40" s="380"/>
      <c r="L40" s="380"/>
      <c r="M40" s="380"/>
    </row>
    <row r="41" spans="1:13" s="363" customFormat="1" ht="28.5" hidden="1" customHeight="1">
      <c r="A41" s="359" t="s">
        <v>322</v>
      </c>
      <c r="B41" s="360" t="s">
        <v>240</v>
      </c>
      <c r="C41" s="360" t="s">
        <v>239</v>
      </c>
      <c r="D41" s="360" t="s">
        <v>277</v>
      </c>
      <c r="E41" s="360" t="s">
        <v>241</v>
      </c>
      <c r="F41" s="360" t="s">
        <v>240</v>
      </c>
      <c r="G41" s="360" t="s">
        <v>241</v>
      </c>
      <c r="H41" s="360" t="s">
        <v>242</v>
      </c>
      <c r="I41" s="360" t="s">
        <v>240</v>
      </c>
      <c r="J41" s="361" t="s">
        <v>323</v>
      </c>
      <c r="K41" s="362">
        <f>SUM(K42,K44)</f>
        <v>0</v>
      </c>
      <c r="L41" s="362">
        <f>SUM(L42,L44)</f>
        <v>0</v>
      </c>
      <c r="M41" s="362">
        <f>SUM(M42,M44)</f>
        <v>0</v>
      </c>
    </row>
    <row r="42" spans="1:13" s="363" customFormat="1" ht="25.7" hidden="1" customHeight="1">
      <c r="A42" s="359" t="s">
        <v>324</v>
      </c>
      <c r="B42" s="360" t="s">
        <v>173</v>
      </c>
      <c r="C42" s="360" t="s">
        <v>239</v>
      </c>
      <c r="D42" s="360" t="s">
        <v>277</v>
      </c>
      <c r="E42" s="360" t="s">
        <v>241</v>
      </c>
      <c r="F42" s="360" t="s">
        <v>240</v>
      </c>
      <c r="G42" s="360" t="s">
        <v>241</v>
      </c>
      <c r="H42" s="360" t="s">
        <v>242</v>
      </c>
      <c r="I42" s="360" t="s">
        <v>325</v>
      </c>
      <c r="J42" s="365" t="s">
        <v>326</v>
      </c>
      <c r="K42" s="366">
        <f>SUM(K43)</f>
        <v>0</v>
      </c>
      <c r="L42" s="366">
        <f>SUM(L43)</f>
        <v>0</v>
      </c>
      <c r="M42" s="366">
        <f>SUM(M43)</f>
        <v>0</v>
      </c>
    </row>
    <row r="43" spans="1:13" s="363" customFormat="1" ht="41.25" hidden="1" customHeight="1">
      <c r="A43" s="359" t="s">
        <v>327</v>
      </c>
      <c r="B43" s="360" t="s">
        <v>173</v>
      </c>
      <c r="C43" s="360" t="s">
        <v>239</v>
      </c>
      <c r="D43" s="360" t="s">
        <v>277</v>
      </c>
      <c r="E43" s="360" t="s">
        <v>249</v>
      </c>
      <c r="F43" s="360" t="s">
        <v>328</v>
      </c>
      <c r="G43" s="360" t="s">
        <v>271</v>
      </c>
      <c r="H43" s="360" t="s">
        <v>242</v>
      </c>
      <c r="I43" s="360" t="s">
        <v>325</v>
      </c>
      <c r="J43" s="365" t="s">
        <v>329</v>
      </c>
      <c r="K43" s="379"/>
      <c r="L43" s="379"/>
      <c r="M43" s="379"/>
    </row>
    <row r="44" spans="1:13" s="363" customFormat="1" ht="22.5" hidden="1" customHeight="1">
      <c r="A44" s="359" t="s">
        <v>330</v>
      </c>
      <c r="B44" s="360" t="s">
        <v>317</v>
      </c>
      <c r="C44" s="360" t="s">
        <v>239</v>
      </c>
      <c r="D44" s="360" t="s">
        <v>277</v>
      </c>
      <c r="E44" s="360" t="s">
        <v>249</v>
      </c>
      <c r="F44" s="360" t="s">
        <v>331</v>
      </c>
      <c r="G44" s="360" t="s">
        <v>241</v>
      </c>
      <c r="H44" s="360" t="s">
        <v>242</v>
      </c>
      <c r="I44" s="360" t="s">
        <v>325</v>
      </c>
      <c r="J44" s="365" t="s">
        <v>332</v>
      </c>
      <c r="K44" s="366">
        <f>SUM(K45)</f>
        <v>0</v>
      </c>
      <c r="L44" s="366">
        <f>SUM(L45)</f>
        <v>0</v>
      </c>
      <c r="M44" s="366">
        <f>SUM(M45)</f>
        <v>0</v>
      </c>
    </row>
    <row r="45" spans="1:13" s="363" customFormat="1" ht="30.95" hidden="1" customHeight="1">
      <c r="A45" s="359" t="s">
        <v>333</v>
      </c>
      <c r="B45" s="360" t="s">
        <v>317</v>
      </c>
      <c r="C45" s="360" t="s">
        <v>239</v>
      </c>
      <c r="D45" s="360" t="s">
        <v>277</v>
      </c>
      <c r="E45" s="360" t="s">
        <v>249</v>
      </c>
      <c r="F45" s="360" t="s">
        <v>334</v>
      </c>
      <c r="G45" s="360" t="s">
        <v>271</v>
      </c>
      <c r="H45" s="360" t="s">
        <v>242</v>
      </c>
      <c r="I45" s="360" t="s">
        <v>325</v>
      </c>
      <c r="J45" s="365" t="s">
        <v>335</v>
      </c>
      <c r="K45" s="378">
        <v>0</v>
      </c>
      <c r="L45" s="378">
        <v>0</v>
      </c>
      <c r="M45" s="378">
        <v>0</v>
      </c>
    </row>
    <row r="46" spans="1:13" ht="20.25" customHeight="1">
      <c r="A46" s="359"/>
      <c r="B46" s="373" t="s">
        <v>240</v>
      </c>
      <c r="C46" s="373" t="s">
        <v>239</v>
      </c>
      <c r="D46" s="373" t="s">
        <v>286</v>
      </c>
      <c r="E46" s="373" t="s">
        <v>241</v>
      </c>
      <c r="F46" s="373" t="s">
        <v>240</v>
      </c>
      <c r="G46" s="373" t="s">
        <v>241</v>
      </c>
      <c r="H46" s="373" t="s">
        <v>242</v>
      </c>
      <c r="I46" s="373" t="s">
        <v>240</v>
      </c>
      <c r="J46" s="374" t="s">
        <v>371</v>
      </c>
      <c r="K46" s="375">
        <f>K47</f>
        <v>32.299999999999997</v>
      </c>
      <c r="L46" s="375">
        <f t="shared" ref="L46:M46" si="3">L47</f>
        <v>0</v>
      </c>
      <c r="M46" s="375">
        <f t="shared" si="3"/>
        <v>0</v>
      </c>
    </row>
    <row r="47" spans="1:13" ht="25.5">
      <c r="A47" s="359"/>
      <c r="B47" s="373" t="s">
        <v>173</v>
      </c>
      <c r="C47" s="373" t="s">
        <v>239</v>
      </c>
      <c r="D47" s="373" t="s">
        <v>286</v>
      </c>
      <c r="E47" s="373" t="s">
        <v>282</v>
      </c>
      <c r="F47" s="373" t="s">
        <v>283</v>
      </c>
      <c r="G47" s="373" t="s">
        <v>241</v>
      </c>
      <c r="H47" s="373" t="s">
        <v>242</v>
      </c>
      <c r="I47" s="373" t="s">
        <v>338</v>
      </c>
      <c r="J47" s="376" t="s">
        <v>372</v>
      </c>
      <c r="K47" s="377">
        <v>32.299999999999997</v>
      </c>
      <c r="L47" s="377">
        <v>0</v>
      </c>
      <c r="M47" s="377">
        <v>0</v>
      </c>
    </row>
    <row r="48" spans="1:13" s="363" customFormat="1" ht="15" customHeight="1">
      <c r="A48" s="359" t="s">
        <v>322</v>
      </c>
      <c r="B48" s="360" t="s">
        <v>240</v>
      </c>
      <c r="C48" s="360" t="s">
        <v>244</v>
      </c>
      <c r="D48" s="360" t="s">
        <v>241</v>
      </c>
      <c r="E48" s="360" t="s">
        <v>241</v>
      </c>
      <c r="F48" s="360" t="s">
        <v>240</v>
      </c>
      <c r="G48" s="360" t="s">
        <v>241</v>
      </c>
      <c r="H48" s="360" t="s">
        <v>242</v>
      </c>
      <c r="I48" s="360" t="s">
        <v>240</v>
      </c>
      <c r="J48" s="361" t="s">
        <v>336</v>
      </c>
      <c r="K48" s="370">
        <f>SUM(K49,K63)</f>
        <v>13625.2</v>
      </c>
      <c r="L48" s="370">
        <f>SUM(L49,L63)</f>
        <v>6892.3</v>
      </c>
      <c r="M48" s="370">
        <f>SUM(M49,M63)</f>
        <v>5968.2</v>
      </c>
    </row>
    <row r="49" spans="1:13" s="363" customFormat="1" ht="27.75" customHeight="1">
      <c r="A49" s="359" t="s">
        <v>324</v>
      </c>
      <c r="B49" s="360" t="s">
        <v>240</v>
      </c>
      <c r="C49" s="360" t="s">
        <v>244</v>
      </c>
      <c r="D49" s="360" t="s">
        <v>249</v>
      </c>
      <c r="E49" s="360" t="s">
        <v>241</v>
      </c>
      <c r="F49" s="360" t="s">
        <v>240</v>
      </c>
      <c r="G49" s="360" t="s">
        <v>241</v>
      </c>
      <c r="H49" s="360" t="s">
        <v>242</v>
      </c>
      <c r="I49" s="360" t="s">
        <v>240</v>
      </c>
      <c r="J49" s="361" t="s">
        <v>337</v>
      </c>
      <c r="K49" s="370">
        <f>SUM(K50,K53,K56,K61)</f>
        <v>13625.2</v>
      </c>
      <c r="L49" s="370">
        <f>SUM(L50,L53,L56,L61)</f>
        <v>6892.3</v>
      </c>
      <c r="M49" s="370">
        <f>SUM(M50,M53,M56,M61)</f>
        <v>5968.2</v>
      </c>
    </row>
    <row r="50" spans="1:13" s="363" customFormat="1" ht="27.75" customHeight="1">
      <c r="A50" s="359" t="s">
        <v>327</v>
      </c>
      <c r="B50" s="360" t="s">
        <v>240</v>
      </c>
      <c r="C50" s="360" t="s">
        <v>244</v>
      </c>
      <c r="D50" s="360" t="s">
        <v>249</v>
      </c>
      <c r="E50" s="360" t="s">
        <v>285</v>
      </c>
      <c r="F50" s="360" t="s">
        <v>240</v>
      </c>
      <c r="G50" s="360" t="s">
        <v>241</v>
      </c>
      <c r="H50" s="360" t="s">
        <v>242</v>
      </c>
      <c r="I50" s="360" t="s">
        <v>338</v>
      </c>
      <c r="J50" s="361" t="s">
        <v>339</v>
      </c>
      <c r="K50" s="362">
        <f t="shared" ref="K50:M51" si="4">SUM(K51)</f>
        <v>7259.8</v>
      </c>
      <c r="L50" s="362">
        <f t="shared" si="4"/>
        <v>6598</v>
      </c>
      <c r="M50" s="362">
        <f t="shared" si="4"/>
        <v>5663.5</v>
      </c>
    </row>
    <row r="51" spans="1:13" s="363" customFormat="1" ht="20.65" customHeight="1">
      <c r="A51" s="359" t="s">
        <v>340</v>
      </c>
      <c r="B51" s="360" t="s">
        <v>173</v>
      </c>
      <c r="C51" s="360" t="s">
        <v>244</v>
      </c>
      <c r="D51" s="360" t="s">
        <v>249</v>
      </c>
      <c r="E51" s="360" t="s">
        <v>285</v>
      </c>
      <c r="F51" s="360" t="s">
        <v>341</v>
      </c>
      <c r="G51" s="360" t="s">
        <v>241</v>
      </c>
      <c r="H51" s="360" t="s">
        <v>242</v>
      </c>
      <c r="I51" s="360" t="s">
        <v>338</v>
      </c>
      <c r="J51" s="365" t="s">
        <v>342</v>
      </c>
      <c r="K51" s="366">
        <f t="shared" si="4"/>
        <v>7259.8</v>
      </c>
      <c r="L51" s="366">
        <f t="shared" si="4"/>
        <v>6598</v>
      </c>
      <c r="M51" s="366">
        <f t="shared" si="4"/>
        <v>5663.5</v>
      </c>
    </row>
    <row r="52" spans="1:13" s="363" customFormat="1" ht="30.2" customHeight="1">
      <c r="A52" s="359" t="s">
        <v>343</v>
      </c>
      <c r="B52" s="360" t="s">
        <v>173</v>
      </c>
      <c r="C52" s="360" t="s">
        <v>244</v>
      </c>
      <c r="D52" s="360" t="s">
        <v>249</v>
      </c>
      <c r="E52" s="360" t="s">
        <v>285</v>
      </c>
      <c r="F52" s="360" t="s">
        <v>341</v>
      </c>
      <c r="G52" s="360" t="s">
        <v>271</v>
      </c>
      <c r="H52" s="360" t="s">
        <v>242</v>
      </c>
      <c r="I52" s="360" t="s">
        <v>338</v>
      </c>
      <c r="J52" s="365" t="s">
        <v>344</v>
      </c>
      <c r="K52" s="381">
        <v>7259.8</v>
      </c>
      <c r="L52" s="379">
        <v>6598</v>
      </c>
      <c r="M52" s="381">
        <v>5663.5</v>
      </c>
    </row>
    <row r="53" spans="1:13" s="363" customFormat="1" ht="27.75" customHeight="1">
      <c r="A53" s="359" t="s">
        <v>345</v>
      </c>
      <c r="B53" s="360" t="s">
        <v>240</v>
      </c>
      <c r="C53" s="360" t="s">
        <v>244</v>
      </c>
      <c r="D53" s="360" t="s">
        <v>249</v>
      </c>
      <c r="E53" s="360" t="s">
        <v>294</v>
      </c>
      <c r="F53" s="360" t="s">
        <v>240</v>
      </c>
      <c r="G53" s="360" t="s">
        <v>241</v>
      </c>
      <c r="H53" s="360" t="s">
        <v>242</v>
      </c>
      <c r="I53" s="360" t="s">
        <v>338</v>
      </c>
      <c r="J53" s="361" t="s">
        <v>346</v>
      </c>
      <c r="K53" s="362">
        <f>K54+K55</f>
        <v>298.3</v>
      </c>
      <c r="L53" s="362">
        <f t="shared" ref="L53:M53" si="5">L54+L55</f>
        <v>0</v>
      </c>
      <c r="M53" s="362">
        <f t="shared" si="5"/>
        <v>0</v>
      </c>
    </row>
    <row r="54" spans="1:13" s="363" customFormat="1" ht="26.45" hidden="1" customHeight="1">
      <c r="A54" s="359" t="s">
        <v>347</v>
      </c>
      <c r="B54" s="360" t="s">
        <v>173</v>
      </c>
      <c r="C54" s="360" t="s">
        <v>244</v>
      </c>
      <c r="D54" s="360" t="s">
        <v>249</v>
      </c>
      <c r="E54" s="360" t="s">
        <v>327</v>
      </c>
      <c r="F54" s="360" t="s">
        <v>348</v>
      </c>
      <c r="G54" s="360" t="s">
        <v>271</v>
      </c>
      <c r="H54" s="360" t="s">
        <v>242</v>
      </c>
      <c r="I54" s="360" t="s">
        <v>338</v>
      </c>
      <c r="J54" s="365" t="s">
        <v>349</v>
      </c>
      <c r="K54" s="378">
        <v>0</v>
      </c>
      <c r="L54" s="378">
        <v>0</v>
      </c>
      <c r="M54" s="378">
        <v>0</v>
      </c>
    </row>
    <row r="55" spans="1:13" ht="26.45" customHeight="1">
      <c r="A55" s="359" t="s">
        <v>373</v>
      </c>
      <c r="B55" s="360" t="s">
        <v>173</v>
      </c>
      <c r="C55" s="360" t="s">
        <v>244</v>
      </c>
      <c r="D55" s="360" t="s">
        <v>249</v>
      </c>
      <c r="E55" s="360" t="s">
        <v>327</v>
      </c>
      <c r="F55" s="360" t="s">
        <v>362</v>
      </c>
      <c r="G55" s="360" t="s">
        <v>271</v>
      </c>
      <c r="H55" s="360" t="s">
        <v>242</v>
      </c>
      <c r="I55" s="360" t="s">
        <v>338</v>
      </c>
      <c r="J55" s="365" t="s">
        <v>374</v>
      </c>
      <c r="K55" s="377">
        <v>298.3</v>
      </c>
      <c r="L55" s="377">
        <v>0</v>
      </c>
      <c r="M55" s="377">
        <v>0</v>
      </c>
    </row>
    <row r="56" spans="1:13" s="363" customFormat="1" ht="27" customHeight="1">
      <c r="A56" s="359" t="s">
        <v>350</v>
      </c>
      <c r="B56" s="360" t="s">
        <v>240</v>
      </c>
      <c r="C56" s="360" t="s">
        <v>244</v>
      </c>
      <c r="D56" s="360" t="s">
        <v>249</v>
      </c>
      <c r="E56" s="360" t="s">
        <v>340</v>
      </c>
      <c r="F56" s="360" t="s">
        <v>240</v>
      </c>
      <c r="G56" s="360" t="s">
        <v>241</v>
      </c>
      <c r="H56" s="360" t="s">
        <v>242</v>
      </c>
      <c r="I56" s="360" t="s">
        <v>338</v>
      </c>
      <c r="J56" s="361" t="s">
        <v>351</v>
      </c>
      <c r="K56" s="362">
        <f>SUM(K57,K59)</f>
        <v>284.60000000000002</v>
      </c>
      <c r="L56" s="362">
        <f>SUM(L57,L59)</f>
        <v>294.3</v>
      </c>
      <c r="M56" s="362">
        <f>SUM(M57,M59)</f>
        <v>304.70000000000005</v>
      </c>
    </row>
    <row r="57" spans="1:13" s="363" customFormat="1" ht="27" customHeight="1">
      <c r="A57" s="359" t="s">
        <v>352</v>
      </c>
      <c r="B57" s="360" t="s">
        <v>173</v>
      </c>
      <c r="C57" s="360" t="s">
        <v>244</v>
      </c>
      <c r="D57" s="360" t="s">
        <v>249</v>
      </c>
      <c r="E57" s="360" t="s">
        <v>340</v>
      </c>
      <c r="F57" s="360" t="s">
        <v>353</v>
      </c>
      <c r="G57" s="360" t="s">
        <v>241</v>
      </c>
      <c r="H57" s="360" t="s">
        <v>242</v>
      </c>
      <c r="I57" s="360" t="s">
        <v>338</v>
      </c>
      <c r="J57" s="365" t="s">
        <v>354</v>
      </c>
      <c r="K57" s="366">
        <f>SUM(K58)</f>
        <v>0.1</v>
      </c>
      <c r="L57" s="366">
        <f>SUM(L58)</f>
        <v>0.1</v>
      </c>
      <c r="M57" s="366">
        <f>SUM(M58)</f>
        <v>0.1</v>
      </c>
    </row>
    <row r="58" spans="1:13" s="363" customFormat="1" ht="27" customHeight="1">
      <c r="A58" s="359" t="s">
        <v>355</v>
      </c>
      <c r="B58" s="360" t="s">
        <v>173</v>
      </c>
      <c r="C58" s="360" t="s">
        <v>244</v>
      </c>
      <c r="D58" s="360" t="s">
        <v>249</v>
      </c>
      <c r="E58" s="360" t="s">
        <v>340</v>
      </c>
      <c r="F58" s="360" t="s">
        <v>353</v>
      </c>
      <c r="G58" s="360" t="s">
        <v>271</v>
      </c>
      <c r="H58" s="360" t="s">
        <v>242</v>
      </c>
      <c r="I58" s="360" t="s">
        <v>338</v>
      </c>
      <c r="J58" s="365" t="s">
        <v>356</v>
      </c>
      <c r="K58" s="381">
        <v>0.1</v>
      </c>
      <c r="L58" s="381">
        <v>0.1</v>
      </c>
      <c r="M58" s="381">
        <v>0.1</v>
      </c>
    </row>
    <row r="59" spans="1:13" s="363" customFormat="1" ht="42.75" customHeight="1">
      <c r="A59" s="359" t="s">
        <v>357</v>
      </c>
      <c r="B59" s="360" t="s">
        <v>173</v>
      </c>
      <c r="C59" s="360" t="s">
        <v>244</v>
      </c>
      <c r="D59" s="360" t="s">
        <v>249</v>
      </c>
      <c r="E59" s="360" t="s">
        <v>352</v>
      </c>
      <c r="F59" s="360" t="s">
        <v>358</v>
      </c>
      <c r="G59" s="360" t="s">
        <v>241</v>
      </c>
      <c r="H59" s="360" t="s">
        <v>242</v>
      </c>
      <c r="I59" s="360" t="s">
        <v>338</v>
      </c>
      <c r="J59" s="365" t="s">
        <v>382</v>
      </c>
      <c r="K59" s="366">
        <f>SUM(K60)</f>
        <v>284.5</v>
      </c>
      <c r="L59" s="366">
        <f>SUM(L60)</f>
        <v>294.2</v>
      </c>
      <c r="M59" s="366">
        <f>SUM(M60)</f>
        <v>304.60000000000002</v>
      </c>
    </row>
    <row r="60" spans="1:13" s="363" customFormat="1" ht="41.25" customHeight="1">
      <c r="A60" s="359" t="s">
        <v>359</v>
      </c>
      <c r="B60" s="360" t="s">
        <v>173</v>
      </c>
      <c r="C60" s="360" t="s">
        <v>244</v>
      </c>
      <c r="D60" s="360" t="s">
        <v>249</v>
      </c>
      <c r="E60" s="360" t="s">
        <v>352</v>
      </c>
      <c r="F60" s="360" t="s">
        <v>358</v>
      </c>
      <c r="G60" s="360" t="s">
        <v>271</v>
      </c>
      <c r="H60" s="360" t="s">
        <v>242</v>
      </c>
      <c r="I60" s="360" t="s">
        <v>338</v>
      </c>
      <c r="J60" s="365" t="s">
        <v>382</v>
      </c>
      <c r="K60" s="379">
        <v>284.5</v>
      </c>
      <c r="L60" s="381">
        <v>294.2</v>
      </c>
      <c r="M60" s="381">
        <v>304.60000000000002</v>
      </c>
    </row>
    <row r="61" spans="1:13" s="363" customFormat="1" ht="15" customHeight="1">
      <c r="A61" s="359" t="s">
        <v>360</v>
      </c>
      <c r="B61" s="360" t="s">
        <v>240</v>
      </c>
      <c r="C61" s="360" t="s">
        <v>244</v>
      </c>
      <c r="D61" s="360" t="s">
        <v>249</v>
      </c>
      <c r="E61" s="360" t="s">
        <v>361</v>
      </c>
      <c r="F61" s="360" t="s">
        <v>240</v>
      </c>
      <c r="G61" s="360" t="s">
        <v>241</v>
      </c>
      <c r="H61" s="360" t="s">
        <v>242</v>
      </c>
      <c r="I61" s="360" t="s">
        <v>338</v>
      </c>
      <c r="J61" s="361" t="s">
        <v>27</v>
      </c>
      <c r="K61" s="362">
        <f>SUM(K62)</f>
        <v>5782.5</v>
      </c>
      <c r="L61" s="362">
        <f>SUM(L62)</f>
        <v>0</v>
      </c>
      <c r="M61" s="362">
        <f>SUM(M62)</f>
        <v>0</v>
      </c>
    </row>
    <row r="62" spans="1:13" s="363" customFormat="1" ht="33" customHeight="1">
      <c r="A62" s="359" t="s">
        <v>361</v>
      </c>
      <c r="B62" s="360" t="s">
        <v>173</v>
      </c>
      <c r="C62" s="360" t="s">
        <v>244</v>
      </c>
      <c r="D62" s="360" t="s">
        <v>249</v>
      </c>
      <c r="E62" s="360" t="s">
        <v>330</v>
      </c>
      <c r="F62" s="360" t="s">
        <v>362</v>
      </c>
      <c r="G62" s="360" t="s">
        <v>271</v>
      </c>
      <c r="H62" s="360" t="s">
        <v>242</v>
      </c>
      <c r="I62" s="360" t="s">
        <v>338</v>
      </c>
      <c r="J62" s="365" t="s">
        <v>363</v>
      </c>
      <c r="K62" s="378">
        <f>5770.4+5+7.1</f>
        <v>5782.5</v>
      </c>
      <c r="L62" s="378">
        <v>0</v>
      </c>
      <c r="M62" s="378">
        <v>0</v>
      </c>
    </row>
    <row r="63" spans="1:13" s="363" customFormat="1" ht="0.75" customHeight="1">
      <c r="A63" s="359" t="s">
        <v>364</v>
      </c>
      <c r="B63" s="360" t="s">
        <v>317</v>
      </c>
      <c r="C63" s="360" t="s">
        <v>244</v>
      </c>
      <c r="D63" s="360" t="s">
        <v>365</v>
      </c>
      <c r="E63" s="360" t="s">
        <v>272</v>
      </c>
      <c r="F63" s="360" t="s">
        <v>240</v>
      </c>
      <c r="G63" s="360" t="s">
        <v>271</v>
      </c>
      <c r="H63" s="360" t="s">
        <v>242</v>
      </c>
      <c r="I63" s="360" t="s">
        <v>240</v>
      </c>
      <c r="J63" s="361" t="s">
        <v>366</v>
      </c>
      <c r="K63" s="362">
        <f>SUM(K64)</f>
        <v>0</v>
      </c>
      <c r="L63" s="362">
        <f>SUM(L64)</f>
        <v>0</v>
      </c>
      <c r="M63" s="362">
        <f>SUM(M64)</f>
        <v>0</v>
      </c>
    </row>
    <row r="64" spans="1:13" s="363" customFormat="1" ht="29.25" hidden="1" customHeight="1">
      <c r="A64" s="359" t="s">
        <v>367</v>
      </c>
      <c r="B64" s="360" t="s">
        <v>317</v>
      </c>
      <c r="C64" s="360" t="s">
        <v>244</v>
      </c>
      <c r="D64" s="360" t="s">
        <v>365</v>
      </c>
      <c r="E64" s="360" t="s">
        <v>272</v>
      </c>
      <c r="F64" s="360" t="s">
        <v>283</v>
      </c>
      <c r="G64" s="360" t="s">
        <v>271</v>
      </c>
      <c r="H64" s="360" t="s">
        <v>242</v>
      </c>
      <c r="I64" s="360" t="s">
        <v>338</v>
      </c>
      <c r="J64" s="365" t="s">
        <v>368</v>
      </c>
      <c r="K64" s="378"/>
      <c r="L64" s="378"/>
      <c r="M64" s="378"/>
    </row>
    <row r="65" spans="1:13" s="363" customFormat="1" ht="15" customHeight="1">
      <c r="A65" s="384" t="s">
        <v>369</v>
      </c>
      <c r="B65" s="385"/>
      <c r="C65" s="385"/>
      <c r="D65" s="385"/>
      <c r="E65" s="385"/>
      <c r="F65" s="385"/>
      <c r="G65" s="385"/>
      <c r="H65" s="385"/>
      <c r="I65" s="385"/>
      <c r="J65" s="386"/>
      <c r="K65" s="362">
        <f>SUM(K11,K48)</f>
        <v>16901.2</v>
      </c>
      <c r="L65" s="362">
        <f>SUM(L11,L48)</f>
        <v>10406.9</v>
      </c>
      <c r="M65" s="362">
        <f>SUM(M11,M48)</f>
        <v>9608</v>
      </c>
    </row>
  </sheetData>
  <autoFilter ref="A10:M65">
    <filterColumn colId="10">
      <filters>
        <filter val="0,1"/>
        <filter val="0,2"/>
        <filter val="1 033,3"/>
        <filter val="1 263,9"/>
        <filter val="1,5"/>
        <filter val="13 625,2"/>
        <filter val="16 901,2"/>
        <filter val="180,3"/>
        <filter val="243,6"/>
        <filter val="280,2"/>
        <filter val="284,5"/>
        <filter val="284,6"/>
        <filter val="298,3"/>
        <filter val="3 063,4"/>
        <filter val="3 276,0"/>
        <filter val="3,2"/>
        <filter val="32,3"/>
        <filter val="443,3"/>
        <filter val="5 782,5"/>
        <filter val="656,1"/>
        <filter val="-69,3"/>
        <filter val="7 259,8"/>
        <filter val="7259,8"/>
        <filter val="740,1"/>
        <filter val="764,5"/>
        <filter val="983,7"/>
      </filters>
    </filterColumn>
  </autoFilter>
  <mergeCells count="11">
    <mergeCell ref="A65:J65"/>
    <mergeCell ref="K1:M1"/>
    <mergeCell ref="K2:M2"/>
    <mergeCell ref="K3:M3"/>
    <mergeCell ref="A5:M5"/>
    <mergeCell ref="A8:A9"/>
    <mergeCell ref="B8:I8"/>
    <mergeCell ref="J8:J9"/>
    <mergeCell ref="K8:K9"/>
    <mergeCell ref="L8:L9"/>
    <mergeCell ref="M8:M9"/>
  </mergeCells>
  <pageMargins left="0.78740157480314965" right="0.39370078740157483" top="0.78740157480314965" bottom="0.78740157480314965" header="0.51181102362204722" footer="0.51181102362204722"/>
  <pageSetup paperSize="9" scale="71" firstPageNumber="78" fitToHeight="40" orientation="portrait" useFirstPageNumber="1" r:id="rId1"/>
  <headerFooter alignWithMargins="0">
    <oddHeader>&amp;R&amp;P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>
  <dimension ref="A1:J12"/>
  <sheetViews>
    <sheetView tabSelected="1" view="pageBreakPreview" zoomScale="112" zoomScaleNormal="100" zoomScaleSheetLayoutView="112" workbookViewId="0">
      <selection activeCell="H3" sqref="H3:I3"/>
    </sheetView>
  </sheetViews>
  <sheetFormatPr defaultRowHeight="12.75"/>
  <cols>
    <col min="1" max="1" width="5.42578125" style="111" customWidth="1"/>
    <col min="2" max="2" width="20.140625" style="111" customWidth="1"/>
    <col min="3" max="3" width="10.7109375" style="111" customWidth="1"/>
    <col min="4" max="4" width="12.5703125" style="111" customWidth="1"/>
    <col min="5" max="5" width="15.42578125" style="111" customWidth="1"/>
    <col min="6" max="6" width="14.42578125" style="111" customWidth="1"/>
    <col min="7" max="7" width="15.42578125" style="111" customWidth="1"/>
    <col min="8" max="8" width="18.5703125" style="111" customWidth="1"/>
    <col min="9" max="9" width="3.7109375" style="111" customWidth="1"/>
    <col min="10" max="258" width="9.140625" style="111"/>
    <col min="259" max="259" width="3.140625" style="111" customWidth="1"/>
    <col min="260" max="260" width="38.7109375" style="111" customWidth="1"/>
    <col min="261" max="261" width="18.28515625" style="111" customWidth="1"/>
    <col min="262" max="262" width="20" style="111" customWidth="1"/>
    <col min="263" max="514" width="9.140625" style="111"/>
    <col min="515" max="515" width="3.140625" style="111" customWidth="1"/>
    <col min="516" max="516" width="38.7109375" style="111" customWidth="1"/>
    <col min="517" max="517" width="18.28515625" style="111" customWidth="1"/>
    <col min="518" max="518" width="20" style="111" customWidth="1"/>
    <col min="519" max="770" width="9.140625" style="111"/>
    <col min="771" max="771" width="3.140625" style="111" customWidth="1"/>
    <col min="772" max="772" width="38.7109375" style="111" customWidth="1"/>
    <col min="773" max="773" width="18.28515625" style="111" customWidth="1"/>
    <col min="774" max="774" width="20" style="111" customWidth="1"/>
    <col min="775" max="1026" width="9.140625" style="111"/>
    <col min="1027" max="1027" width="3.140625" style="111" customWidth="1"/>
    <col min="1028" max="1028" width="38.7109375" style="111" customWidth="1"/>
    <col min="1029" max="1029" width="18.28515625" style="111" customWidth="1"/>
    <col min="1030" max="1030" width="20" style="111" customWidth="1"/>
    <col min="1031" max="1282" width="9.140625" style="111"/>
    <col min="1283" max="1283" width="3.140625" style="111" customWidth="1"/>
    <col min="1284" max="1284" width="38.7109375" style="111" customWidth="1"/>
    <col min="1285" max="1285" width="18.28515625" style="111" customWidth="1"/>
    <col min="1286" max="1286" width="20" style="111" customWidth="1"/>
    <col min="1287" max="1538" width="9.140625" style="111"/>
    <col min="1539" max="1539" width="3.140625" style="111" customWidth="1"/>
    <col min="1540" max="1540" width="38.7109375" style="111" customWidth="1"/>
    <col min="1541" max="1541" width="18.28515625" style="111" customWidth="1"/>
    <col min="1542" max="1542" width="20" style="111" customWidth="1"/>
    <col min="1543" max="1794" width="9.140625" style="111"/>
    <col min="1795" max="1795" width="3.140625" style="111" customWidth="1"/>
    <col min="1796" max="1796" width="38.7109375" style="111" customWidth="1"/>
    <col min="1797" max="1797" width="18.28515625" style="111" customWidth="1"/>
    <col min="1798" max="1798" width="20" style="111" customWidth="1"/>
    <col min="1799" max="2050" width="9.140625" style="111"/>
    <col min="2051" max="2051" width="3.140625" style="111" customWidth="1"/>
    <col min="2052" max="2052" width="38.7109375" style="111" customWidth="1"/>
    <col min="2053" max="2053" width="18.28515625" style="111" customWidth="1"/>
    <col min="2054" max="2054" width="20" style="111" customWidth="1"/>
    <col min="2055" max="2306" width="9.140625" style="111"/>
    <col min="2307" max="2307" width="3.140625" style="111" customWidth="1"/>
    <col min="2308" max="2308" width="38.7109375" style="111" customWidth="1"/>
    <col min="2309" max="2309" width="18.28515625" style="111" customWidth="1"/>
    <col min="2310" max="2310" width="20" style="111" customWidth="1"/>
    <col min="2311" max="2562" width="9.140625" style="111"/>
    <col min="2563" max="2563" width="3.140625" style="111" customWidth="1"/>
    <col min="2564" max="2564" width="38.7109375" style="111" customWidth="1"/>
    <col min="2565" max="2565" width="18.28515625" style="111" customWidth="1"/>
    <col min="2566" max="2566" width="20" style="111" customWidth="1"/>
    <col min="2567" max="2818" width="9.140625" style="111"/>
    <col min="2819" max="2819" width="3.140625" style="111" customWidth="1"/>
    <col min="2820" max="2820" width="38.7109375" style="111" customWidth="1"/>
    <col min="2821" max="2821" width="18.28515625" style="111" customWidth="1"/>
    <col min="2822" max="2822" width="20" style="111" customWidth="1"/>
    <col min="2823" max="3074" width="9.140625" style="111"/>
    <col min="3075" max="3075" width="3.140625" style="111" customWidth="1"/>
    <col min="3076" max="3076" width="38.7109375" style="111" customWidth="1"/>
    <col min="3077" max="3077" width="18.28515625" style="111" customWidth="1"/>
    <col min="3078" max="3078" width="20" style="111" customWidth="1"/>
    <col min="3079" max="3330" width="9.140625" style="111"/>
    <col min="3331" max="3331" width="3.140625" style="111" customWidth="1"/>
    <col min="3332" max="3332" width="38.7109375" style="111" customWidth="1"/>
    <col min="3333" max="3333" width="18.28515625" style="111" customWidth="1"/>
    <col min="3334" max="3334" width="20" style="111" customWidth="1"/>
    <col min="3335" max="3586" width="9.140625" style="111"/>
    <col min="3587" max="3587" width="3.140625" style="111" customWidth="1"/>
    <col min="3588" max="3588" width="38.7109375" style="111" customWidth="1"/>
    <col min="3589" max="3589" width="18.28515625" style="111" customWidth="1"/>
    <col min="3590" max="3590" width="20" style="111" customWidth="1"/>
    <col min="3591" max="3842" width="9.140625" style="111"/>
    <col min="3843" max="3843" width="3.140625" style="111" customWidth="1"/>
    <col min="3844" max="3844" width="38.7109375" style="111" customWidth="1"/>
    <col min="3845" max="3845" width="18.28515625" style="111" customWidth="1"/>
    <col min="3846" max="3846" width="20" style="111" customWidth="1"/>
    <col min="3847" max="4098" width="9.140625" style="111"/>
    <col min="4099" max="4099" width="3.140625" style="111" customWidth="1"/>
    <col min="4100" max="4100" width="38.7109375" style="111" customWidth="1"/>
    <col min="4101" max="4101" width="18.28515625" style="111" customWidth="1"/>
    <col min="4102" max="4102" width="20" style="111" customWidth="1"/>
    <col min="4103" max="4354" width="9.140625" style="111"/>
    <col min="4355" max="4355" width="3.140625" style="111" customWidth="1"/>
    <col min="4356" max="4356" width="38.7109375" style="111" customWidth="1"/>
    <col min="4357" max="4357" width="18.28515625" style="111" customWidth="1"/>
    <col min="4358" max="4358" width="20" style="111" customWidth="1"/>
    <col min="4359" max="4610" width="9.140625" style="111"/>
    <col min="4611" max="4611" width="3.140625" style="111" customWidth="1"/>
    <col min="4612" max="4612" width="38.7109375" style="111" customWidth="1"/>
    <col min="4613" max="4613" width="18.28515625" style="111" customWidth="1"/>
    <col min="4614" max="4614" width="20" style="111" customWidth="1"/>
    <col min="4615" max="4866" width="9.140625" style="111"/>
    <col min="4867" max="4867" width="3.140625" style="111" customWidth="1"/>
    <col min="4868" max="4868" width="38.7109375" style="111" customWidth="1"/>
    <col min="4869" max="4869" width="18.28515625" style="111" customWidth="1"/>
    <col min="4870" max="4870" width="20" style="111" customWidth="1"/>
    <col min="4871" max="5122" width="9.140625" style="111"/>
    <col min="5123" max="5123" width="3.140625" style="111" customWidth="1"/>
    <col min="5124" max="5124" width="38.7109375" style="111" customWidth="1"/>
    <col min="5125" max="5125" width="18.28515625" style="111" customWidth="1"/>
    <col min="5126" max="5126" width="20" style="111" customWidth="1"/>
    <col min="5127" max="5378" width="9.140625" style="111"/>
    <col min="5379" max="5379" width="3.140625" style="111" customWidth="1"/>
    <col min="5380" max="5380" width="38.7109375" style="111" customWidth="1"/>
    <col min="5381" max="5381" width="18.28515625" style="111" customWidth="1"/>
    <col min="5382" max="5382" width="20" style="111" customWidth="1"/>
    <col min="5383" max="5634" width="9.140625" style="111"/>
    <col min="5635" max="5635" width="3.140625" style="111" customWidth="1"/>
    <col min="5636" max="5636" width="38.7109375" style="111" customWidth="1"/>
    <col min="5637" max="5637" width="18.28515625" style="111" customWidth="1"/>
    <col min="5638" max="5638" width="20" style="111" customWidth="1"/>
    <col min="5639" max="5890" width="9.140625" style="111"/>
    <col min="5891" max="5891" width="3.140625" style="111" customWidth="1"/>
    <col min="5892" max="5892" width="38.7109375" style="111" customWidth="1"/>
    <col min="5893" max="5893" width="18.28515625" style="111" customWidth="1"/>
    <col min="5894" max="5894" width="20" style="111" customWidth="1"/>
    <col min="5895" max="6146" width="9.140625" style="111"/>
    <col min="6147" max="6147" width="3.140625" style="111" customWidth="1"/>
    <col min="6148" max="6148" width="38.7109375" style="111" customWidth="1"/>
    <col min="6149" max="6149" width="18.28515625" style="111" customWidth="1"/>
    <col min="6150" max="6150" width="20" style="111" customWidth="1"/>
    <col min="6151" max="6402" width="9.140625" style="111"/>
    <col min="6403" max="6403" width="3.140625" style="111" customWidth="1"/>
    <col min="6404" max="6404" width="38.7109375" style="111" customWidth="1"/>
    <col min="6405" max="6405" width="18.28515625" style="111" customWidth="1"/>
    <col min="6406" max="6406" width="20" style="111" customWidth="1"/>
    <col min="6407" max="6658" width="9.140625" style="111"/>
    <col min="6659" max="6659" width="3.140625" style="111" customWidth="1"/>
    <col min="6660" max="6660" width="38.7109375" style="111" customWidth="1"/>
    <col min="6661" max="6661" width="18.28515625" style="111" customWidth="1"/>
    <col min="6662" max="6662" width="20" style="111" customWidth="1"/>
    <col min="6663" max="6914" width="9.140625" style="111"/>
    <col min="6915" max="6915" width="3.140625" style="111" customWidth="1"/>
    <col min="6916" max="6916" width="38.7109375" style="111" customWidth="1"/>
    <col min="6917" max="6917" width="18.28515625" style="111" customWidth="1"/>
    <col min="6918" max="6918" width="20" style="111" customWidth="1"/>
    <col min="6919" max="7170" width="9.140625" style="111"/>
    <col min="7171" max="7171" width="3.140625" style="111" customWidth="1"/>
    <col min="7172" max="7172" width="38.7109375" style="111" customWidth="1"/>
    <col min="7173" max="7173" width="18.28515625" style="111" customWidth="1"/>
    <col min="7174" max="7174" width="20" style="111" customWidth="1"/>
    <col min="7175" max="7426" width="9.140625" style="111"/>
    <col min="7427" max="7427" width="3.140625" style="111" customWidth="1"/>
    <col min="7428" max="7428" width="38.7109375" style="111" customWidth="1"/>
    <col min="7429" max="7429" width="18.28515625" style="111" customWidth="1"/>
    <col min="7430" max="7430" width="20" style="111" customWidth="1"/>
    <col min="7431" max="7682" width="9.140625" style="111"/>
    <col min="7683" max="7683" width="3.140625" style="111" customWidth="1"/>
    <col min="7684" max="7684" width="38.7109375" style="111" customWidth="1"/>
    <col min="7685" max="7685" width="18.28515625" style="111" customWidth="1"/>
    <col min="7686" max="7686" width="20" style="111" customWidth="1"/>
    <col min="7687" max="7938" width="9.140625" style="111"/>
    <col min="7939" max="7939" width="3.140625" style="111" customWidth="1"/>
    <col min="7940" max="7940" width="38.7109375" style="111" customWidth="1"/>
    <col min="7941" max="7941" width="18.28515625" style="111" customWidth="1"/>
    <col min="7942" max="7942" width="20" style="111" customWidth="1"/>
    <col min="7943" max="8194" width="9.140625" style="111"/>
    <col min="8195" max="8195" width="3.140625" style="111" customWidth="1"/>
    <col min="8196" max="8196" width="38.7109375" style="111" customWidth="1"/>
    <col min="8197" max="8197" width="18.28515625" style="111" customWidth="1"/>
    <col min="8198" max="8198" width="20" style="111" customWidth="1"/>
    <col min="8199" max="8450" width="9.140625" style="111"/>
    <col min="8451" max="8451" width="3.140625" style="111" customWidth="1"/>
    <col min="8452" max="8452" width="38.7109375" style="111" customWidth="1"/>
    <col min="8453" max="8453" width="18.28515625" style="111" customWidth="1"/>
    <col min="8454" max="8454" width="20" style="111" customWidth="1"/>
    <col min="8455" max="8706" width="9.140625" style="111"/>
    <col min="8707" max="8707" width="3.140625" style="111" customWidth="1"/>
    <col min="8708" max="8708" width="38.7109375" style="111" customWidth="1"/>
    <col min="8709" max="8709" width="18.28515625" style="111" customWidth="1"/>
    <col min="8710" max="8710" width="20" style="111" customWidth="1"/>
    <col min="8711" max="8962" width="9.140625" style="111"/>
    <col min="8963" max="8963" width="3.140625" style="111" customWidth="1"/>
    <col min="8964" max="8964" width="38.7109375" style="111" customWidth="1"/>
    <col min="8965" max="8965" width="18.28515625" style="111" customWidth="1"/>
    <col min="8966" max="8966" width="20" style="111" customWidth="1"/>
    <col min="8967" max="9218" width="9.140625" style="111"/>
    <col min="9219" max="9219" width="3.140625" style="111" customWidth="1"/>
    <col min="9220" max="9220" width="38.7109375" style="111" customWidth="1"/>
    <col min="9221" max="9221" width="18.28515625" style="111" customWidth="1"/>
    <col min="9222" max="9222" width="20" style="111" customWidth="1"/>
    <col min="9223" max="9474" width="9.140625" style="111"/>
    <col min="9475" max="9475" width="3.140625" style="111" customWidth="1"/>
    <col min="9476" max="9476" width="38.7109375" style="111" customWidth="1"/>
    <col min="9477" max="9477" width="18.28515625" style="111" customWidth="1"/>
    <col min="9478" max="9478" width="20" style="111" customWidth="1"/>
    <col min="9479" max="9730" width="9.140625" style="111"/>
    <col min="9731" max="9731" width="3.140625" style="111" customWidth="1"/>
    <col min="9732" max="9732" width="38.7109375" style="111" customWidth="1"/>
    <col min="9733" max="9733" width="18.28515625" style="111" customWidth="1"/>
    <col min="9734" max="9734" width="20" style="111" customWidth="1"/>
    <col min="9735" max="9986" width="9.140625" style="111"/>
    <col min="9987" max="9987" width="3.140625" style="111" customWidth="1"/>
    <col min="9988" max="9988" width="38.7109375" style="111" customWidth="1"/>
    <col min="9989" max="9989" width="18.28515625" style="111" customWidth="1"/>
    <col min="9990" max="9990" width="20" style="111" customWidth="1"/>
    <col min="9991" max="10242" width="9.140625" style="111"/>
    <col min="10243" max="10243" width="3.140625" style="111" customWidth="1"/>
    <col min="10244" max="10244" width="38.7109375" style="111" customWidth="1"/>
    <col min="10245" max="10245" width="18.28515625" style="111" customWidth="1"/>
    <col min="10246" max="10246" width="20" style="111" customWidth="1"/>
    <col min="10247" max="10498" width="9.140625" style="111"/>
    <col min="10499" max="10499" width="3.140625" style="111" customWidth="1"/>
    <col min="10500" max="10500" width="38.7109375" style="111" customWidth="1"/>
    <col min="10501" max="10501" width="18.28515625" style="111" customWidth="1"/>
    <col min="10502" max="10502" width="20" style="111" customWidth="1"/>
    <col min="10503" max="10754" width="9.140625" style="111"/>
    <col min="10755" max="10755" width="3.140625" style="111" customWidth="1"/>
    <col min="10756" max="10756" width="38.7109375" style="111" customWidth="1"/>
    <col min="10757" max="10757" width="18.28515625" style="111" customWidth="1"/>
    <col min="10758" max="10758" width="20" style="111" customWidth="1"/>
    <col min="10759" max="11010" width="9.140625" style="111"/>
    <col min="11011" max="11011" width="3.140625" style="111" customWidth="1"/>
    <col min="11012" max="11012" width="38.7109375" style="111" customWidth="1"/>
    <col min="11013" max="11013" width="18.28515625" style="111" customWidth="1"/>
    <col min="11014" max="11014" width="20" style="111" customWidth="1"/>
    <col min="11015" max="11266" width="9.140625" style="111"/>
    <col min="11267" max="11267" width="3.140625" style="111" customWidth="1"/>
    <col min="11268" max="11268" width="38.7109375" style="111" customWidth="1"/>
    <col min="11269" max="11269" width="18.28515625" style="111" customWidth="1"/>
    <col min="11270" max="11270" width="20" style="111" customWidth="1"/>
    <col min="11271" max="11522" width="9.140625" style="111"/>
    <col min="11523" max="11523" width="3.140625" style="111" customWidth="1"/>
    <col min="11524" max="11524" width="38.7109375" style="111" customWidth="1"/>
    <col min="11525" max="11525" width="18.28515625" style="111" customWidth="1"/>
    <col min="11526" max="11526" width="20" style="111" customWidth="1"/>
    <col min="11527" max="11778" width="9.140625" style="111"/>
    <col min="11779" max="11779" width="3.140625" style="111" customWidth="1"/>
    <col min="11780" max="11780" width="38.7109375" style="111" customWidth="1"/>
    <col min="11781" max="11781" width="18.28515625" style="111" customWidth="1"/>
    <col min="11782" max="11782" width="20" style="111" customWidth="1"/>
    <col min="11783" max="12034" width="9.140625" style="111"/>
    <col min="12035" max="12035" width="3.140625" style="111" customWidth="1"/>
    <col min="12036" max="12036" width="38.7109375" style="111" customWidth="1"/>
    <col min="12037" max="12037" width="18.28515625" style="111" customWidth="1"/>
    <col min="12038" max="12038" width="20" style="111" customWidth="1"/>
    <col min="12039" max="12290" width="9.140625" style="111"/>
    <col min="12291" max="12291" width="3.140625" style="111" customWidth="1"/>
    <col min="12292" max="12292" width="38.7109375" style="111" customWidth="1"/>
    <col min="12293" max="12293" width="18.28515625" style="111" customWidth="1"/>
    <col min="12294" max="12294" width="20" style="111" customWidth="1"/>
    <col min="12295" max="12546" width="9.140625" style="111"/>
    <col min="12547" max="12547" width="3.140625" style="111" customWidth="1"/>
    <col min="12548" max="12548" width="38.7109375" style="111" customWidth="1"/>
    <col min="12549" max="12549" width="18.28515625" style="111" customWidth="1"/>
    <col min="12550" max="12550" width="20" style="111" customWidth="1"/>
    <col min="12551" max="12802" width="9.140625" style="111"/>
    <col min="12803" max="12803" width="3.140625" style="111" customWidth="1"/>
    <col min="12804" max="12804" width="38.7109375" style="111" customWidth="1"/>
    <col min="12805" max="12805" width="18.28515625" style="111" customWidth="1"/>
    <col min="12806" max="12806" width="20" style="111" customWidth="1"/>
    <col min="12807" max="13058" width="9.140625" style="111"/>
    <col min="13059" max="13059" width="3.140625" style="111" customWidth="1"/>
    <col min="13060" max="13060" width="38.7109375" style="111" customWidth="1"/>
    <col min="13061" max="13061" width="18.28515625" style="111" customWidth="1"/>
    <col min="13062" max="13062" width="20" style="111" customWidth="1"/>
    <col min="13063" max="13314" width="9.140625" style="111"/>
    <col min="13315" max="13315" width="3.140625" style="111" customWidth="1"/>
    <col min="13316" max="13316" width="38.7109375" style="111" customWidth="1"/>
    <col min="13317" max="13317" width="18.28515625" style="111" customWidth="1"/>
    <col min="13318" max="13318" width="20" style="111" customWidth="1"/>
    <col min="13319" max="13570" width="9.140625" style="111"/>
    <col min="13571" max="13571" width="3.140625" style="111" customWidth="1"/>
    <col min="13572" max="13572" width="38.7109375" style="111" customWidth="1"/>
    <col min="13573" max="13573" width="18.28515625" style="111" customWidth="1"/>
    <col min="13574" max="13574" width="20" style="111" customWidth="1"/>
    <col min="13575" max="13826" width="9.140625" style="111"/>
    <col min="13827" max="13827" width="3.140625" style="111" customWidth="1"/>
    <col min="13828" max="13828" width="38.7109375" style="111" customWidth="1"/>
    <col min="13829" max="13829" width="18.28515625" style="111" customWidth="1"/>
    <col min="13830" max="13830" width="20" style="111" customWidth="1"/>
    <col min="13831" max="14082" width="9.140625" style="111"/>
    <col min="14083" max="14083" width="3.140625" style="111" customWidth="1"/>
    <col min="14084" max="14084" width="38.7109375" style="111" customWidth="1"/>
    <col min="14085" max="14085" width="18.28515625" style="111" customWidth="1"/>
    <col min="14086" max="14086" width="20" style="111" customWidth="1"/>
    <col min="14087" max="14338" width="9.140625" style="111"/>
    <col min="14339" max="14339" width="3.140625" style="111" customWidth="1"/>
    <col min="14340" max="14340" width="38.7109375" style="111" customWidth="1"/>
    <col min="14341" max="14341" width="18.28515625" style="111" customWidth="1"/>
    <col min="14342" max="14342" width="20" style="111" customWidth="1"/>
    <col min="14343" max="14594" width="9.140625" style="111"/>
    <col min="14595" max="14595" width="3.140625" style="111" customWidth="1"/>
    <col min="14596" max="14596" width="38.7109375" style="111" customWidth="1"/>
    <col min="14597" max="14597" width="18.28515625" style="111" customWidth="1"/>
    <col min="14598" max="14598" width="20" style="111" customWidth="1"/>
    <col min="14599" max="14850" width="9.140625" style="111"/>
    <col min="14851" max="14851" width="3.140625" style="111" customWidth="1"/>
    <col min="14852" max="14852" width="38.7109375" style="111" customWidth="1"/>
    <col min="14853" max="14853" width="18.28515625" style="111" customWidth="1"/>
    <col min="14854" max="14854" width="20" style="111" customWidth="1"/>
    <col min="14855" max="15106" width="9.140625" style="111"/>
    <col min="15107" max="15107" width="3.140625" style="111" customWidth="1"/>
    <col min="15108" max="15108" width="38.7109375" style="111" customWidth="1"/>
    <col min="15109" max="15109" width="18.28515625" style="111" customWidth="1"/>
    <col min="15110" max="15110" width="20" style="111" customWidth="1"/>
    <col min="15111" max="15362" width="9.140625" style="111"/>
    <col min="15363" max="15363" width="3.140625" style="111" customWidth="1"/>
    <col min="15364" max="15364" width="38.7109375" style="111" customWidth="1"/>
    <col min="15365" max="15365" width="18.28515625" style="111" customWidth="1"/>
    <col min="15366" max="15366" width="20" style="111" customWidth="1"/>
    <col min="15367" max="15618" width="9.140625" style="111"/>
    <col min="15619" max="15619" width="3.140625" style="111" customWidth="1"/>
    <col min="15620" max="15620" width="38.7109375" style="111" customWidth="1"/>
    <col min="15621" max="15621" width="18.28515625" style="111" customWidth="1"/>
    <col min="15622" max="15622" width="20" style="111" customWidth="1"/>
    <col min="15623" max="15874" width="9.140625" style="111"/>
    <col min="15875" max="15875" width="3.140625" style="111" customWidth="1"/>
    <col min="15876" max="15876" width="38.7109375" style="111" customWidth="1"/>
    <col min="15877" max="15877" width="18.28515625" style="111" customWidth="1"/>
    <col min="15878" max="15878" width="20" style="111" customWidth="1"/>
    <col min="15879" max="16130" width="9.140625" style="111"/>
    <col min="16131" max="16131" width="3.140625" style="111" customWidth="1"/>
    <col min="16132" max="16132" width="38.7109375" style="111" customWidth="1"/>
    <col min="16133" max="16133" width="18.28515625" style="111" customWidth="1"/>
    <col min="16134" max="16134" width="20" style="111" customWidth="1"/>
    <col min="16135" max="16384" width="9.140625" style="111"/>
  </cols>
  <sheetData>
    <row r="1" spans="1:10" ht="15" customHeight="1">
      <c r="I1" s="315" t="s">
        <v>200</v>
      </c>
    </row>
    <row r="2" spans="1:10" ht="39" customHeight="1">
      <c r="A2" s="316"/>
      <c r="B2" s="316"/>
      <c r="C2" s="316"/>
      <c r="D2" s="316"/>
      <c r="E2" s="388"/>
      <c r="F2" s="388"/>
      <c r="G2" s="401" t="s">
        <v>218</v>
      </c>
      <c r="H2" s="402"/>
      <c r="I2" s="402"/>
      <c r="J2" s="268"/>
    </row>
    <row r="3" spans="1:10" ht="14.25" customHeight="1">
      <c r="A3" s="316"/>
      <c r="B3" s="316"/>
      <c r="C3" s="316"/>
      <c r="D3" s="316"/>
      <c r="E3" s="271"/>
      <c r="F3" s="271"/>
      <c r="G3" s="318"/>
      <c r="H3" s="438" t="s">
        <v>381</v>
      </c>
      <c r="I3" s="439"/>
    </row>
    <row r="4" spans="1:10" ht="14.25" customHeight="1">
      <c r="A4" s="316"/>
      <c r="B4" s="316"/>
      <c r="C4" s="316"/>
      <c r="D4" s="316"/>
      <c r="E4" s="271"/>
      <c r="F4" s="271"/>
      <c r="G4" s="318"/>
      <c r="H4" s="271"/>
      <c r="I4" s="326"/>
    </row>
    <row r="5" spans="1:10" ht="39" customHeight="1">
      <c r="A5" s="440" t="s">
        <v>220</v>
      </c>
      <c r="B5" s="440"/>
      <c r="C5" s="440"/>
      <c r="D5" s="440"/>
      <c r="E5" s="440"/>
      <c r="F5" s="440"/>
      <c r="G5" s="440"/>
      <c r="H5" s="440"/>
      <c r="I5" s="440"/>
    </row>
    <row r="6" spans="1:10" ht="26.25" customHeight="1">
      <c r="A6" s="327"/>
      <c r="B6" s="327"/>
      <c r="C6" s="327"/>
      <c r="D6" s="327"/>
      <c r="E6" s="328"/>
      <c r="F6" s="328"/>
      <c r="G6" s="329"/>
      <c r="H6" s="318"/>
      <c r="I6" s="318"/>
    </row>
    <row r="7" spans="1:10" ht="36" customHeight="1">
      <c r="A7" s="447" t="s">
        <v>201</v>
      </c>
      <c r="B7" s="447" t="s">
        <v>202</v>
      </c>
      <c r="C7" s="449" t="s">
        <v>203</v>
      </c>
      <c r="D7" s="450"/>
      <c r="E7" s="451"/>
      <c r="F7" s="452" t="s">
        <v>204</v>
      </c>
      <c r="G7" s="447" t="s">
        <v>205</v>
      </c>
      <c r="H7" s="453" t="s">
        <v>206</v>
      </c>
      <c r="I7" s="454"/>
    </row>
    <row r="8" spans="1:10" ht="39" customHeight="1">
      <c r="A8" s="448"/>
      <c r="B8" s="448"/>
      <c r="C8" s="330" t="s">
        <v>207</v>
      </c>
      <c r="D8" s="330" t="s">
        <v>208</v>
      </c>
      <c r="E8" s="330" t="s">
        <v>209</v>
      </c>
      <c r="F8" s="448"/>
      <c r="G8" s="448"/>
      <c r="H8" s="455"/>
      <c r="I8" s="456"/>
    </row>
    <row r="9" spans="1:10" ht="16.5" customHeight="1">
      <c r="A9" s="319">
        <v>1</v>
      </c>
      <c r="B9" s="319">
        <v>2</v>
      </c>
      <c r="C9" s="319">
        <v>3</v>
      </c>
      <c r="D9" s="319">
        <v>4</v>
      </c>
      <c r="E9" s="319">
        <v>5</v>
      </c>
      <c r="F9" s="319">
        <v>6</v>
      </c>
      <c r="G9" s="331">
        <v>7</v>
      </c>
      <c r="H9" s="444">
        <v>8</v>
      </c>
      <c r="I9" s="444"/>
    </row>
    <row r="10" spans="1:10" ht="20.100000000000001" customHeight="1">
      <c r="A10" s="332"/>
      <c r="B10" s="332" t="s">
        <v>197</v>
      </c>
      <c r="C10" s="333">
        <v>0</v>
      </c>
      <c r="D10" s="333">
        <v>0</v>
      </c>
      <c r="E10" s="333">
        <v>0</v>
      </c>
      <c r="F10" s="332" t="s">
        <v>197</v>
      </c>
      <c r="G10" s="334" t="s">
        <v>197</v>
      </c>
      <c r="H10" s="445" t="s">
        <v>197</v>
      </c>
      <c r="I10" s="445"/>
    </row>
    <row r="11" spans="1:10" ht="20.100000000000001" customHeight="1">
      <c r="A11" s="330"/>
      <c r="B11" s="330" t="s">
        <v>190</v>
      </c>
      <c r="C11" s="335">
        <v>0</v>
      </c>
      <c r="D11" s="335">
        <v>0</v>
      </c>
      <c r="E11" s="336">
        <v>0</v>
      </c>
      <c r="F11" s="336" t="s">
        <v>197</v>
      </c>
      <c r="G11" s="337" t="s">
        <v>197</v>
      </c>
      <c r="H11" s="446" t="s">
        <v>197</v>
      </c>
      <c r="I11" s="446"/>
    </row>
    <row r="12" spans="1:10" ht="13.5" customHeight="1">
      <c r="A12" s="328"/>
      <c r="B12" s="338"/>
      <c r="C12" s="338"/>
      <c r="D12" s="338"/>
      <c r="E12" s="339"/>
      <c r="F12" s="339"/>
      <c r="G12" s="340"/>
    </row>
  </sheetData>
  <mergeCells count="13">
    <mergeCell ref="H9:I9"/>
    <mergeCell ref="H10:I10"/>
    <mergeCell ref="H11:I11"/>
    <mergeCell ref="E2:F2"/>
    <mergeCell ref="G2:I2"/>
    <mergeCell ref="H3:I3"/>
    <mergeCell ref="A5:I5"/>
    <mergeCell ref="A7:A8"/>
    <mergeCell ref="B7:B8"/>
    <mergeCell ref="C7:E7"/>
    <mergeCell ref="F7:F8"/>
    <mergeCell ref="G7:G8"/>
    <mergeCell ref="H7:I8"/>
  </mergeCells>
  <pageMargins left="0.78740157480314965" right="0.74803149606299213" top="0.78740157480314965" bottom="0" header="0.51181102362204722" footer="0.51181102362204722"/>
  <pageSetup paperSize="9" scale="11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13"/>
  <sheetViews>
    <sheetView view="pageBreakPreview" topLeftCell="A2" zoomScaleNormal="100" zoomScaleSheetLayoutView="100" workbookViewId="0">
      <selection activeCell="B4" sqref="B4"/>
    </sheetView>
  </sheetViews>
  <sheetFormatPr defaultRowHeight="12.75"/>
  <cols>
    <col min="1" max="1" width="61.7109375" style="285" customWidth="1"/>
    <col min="2" max="2" width="25.140625" style="285" customWidth="1"/>
    <col min="3" max="3" width="53.7109375" style="285" customWidth="1"/>
    <col min="4" max="4" width="11" style="285" customWidth="1"/>
    <col min="5" max="256" width="9.140625" style="285"/>
    <col min="257" max="257" width="61.7109375" style="285" customWidth="1"/>
    <col min="258" max="258" width="25.140625" style="285" customWidth="1"/>
    <col min="259" max="259" width="53.7109375" style="285" customWidth="1"/>
    <col min="260" max="260" width="11" style="285" customWidth="1"/>
    <col min="261" max="512" width="9.140625" style="285"/>
    <col min="513" max="513" width="61.7109375" style="285" customWidth="1"/>
    <col min="514" max="514" width="25.140625" style="285" customWidth="1"/>
    <col min="515" max="515" width="53.7109375" style="285" customWidth="1"/>
    <col min="516" max="516" width="11" style="285" customWidth="1"/>
    <col min="517" max="768" width="9.140625" style="285"/>
    <col min="769" max="769" width="61.7109375" style="285" customWidth="1"/>
    <col min="770" max="770" width="25.140625" style="285" customWidth="1"/>
    <col min="771" max="771" width="53.7109375" style="285" customWidth="1"/>
    <col min="772" max="772" width="11" style="285" customWidth="1"/>
    <col min="773" max="1024" width="9.140625" style="285"/>
    <col min="1025" max="1025" width="61.7109375" style="285" customWidth="1"/>
    <col min="1026" max="1026" width="25.140625" style="285" customWidth="1"/>
    <col min="1027" max="1027" width="53.7109375" style="285" customWidth="1"/>
    <col min="1028" max="1028" width="11" style="285" customWidth="1"/>
    <col min="1029" max="1280" width="9.140625" style="285"/>
    <col min="1281" max="1281" width="61.7109375" style="285" customWidth="1"/>
    <col min="1282" max="1282" width="25.140625" style="285" customWidth="1"/>
    <col min="1283" max="1283" width="53.7109375" style="285" customWidth="1"/>
    <col min="1284" max="1284" width="11" style="285" customWidth="1"/>
    <col min="1285" max="1536" width="9.140625" style="285"/>
    <col min="1537" max="1537" width="61.7109375" style="285" customWidth="1"/>
    <col min="1538" max="1538" width="25.140625" style="285" customWidth="1"/>
    <col min="1539" max="1539" width="53.7109375" style="285" customWidth="1"/>
    <col min="1540" max="1540" width="11" style="285" customWidth="1"/>
    <col min="1541" max="1792" width="9.140625" style="285"/>
    <col min="1793" max="1793" width="61.7109375" style="285" customWidth="1"/>
    <col min="1794" max="1794" width="25.140625" style="285" customWidth="1"/>
    <col min="1795" max="1795" width="53.7109375" style="285" customWidth="1"/>
    <col min="1796" max="1796" width="11" style="285" customWidth="1"/>
    <col min="1797" max="2048" width="9.140625" style="285"/>
    <col min="2049" max="2049" width="61.7109375" style="285" customWidth="1"/>
    <col min="2050" max="2050" width="25.140625" style="285" customWidth="1"/>
    <col min="2051" max="2051" width="53.7109375" style="285" customWidth="1"/>
    <col min="2052" max="2052" width="11" style="285" customWidth="1"/>
    <col min="2053" max="2304" width="9.140625" style="285"/>
    <col min="2305" max="2305" width="61.7109375" style="285" customWidth="1"/>
    <col min="2306" max="2306" width="25.140625" style="285" customWidth="1"/>
    <col min="2307" max="2307" width="53.7109375" style="285" customWidth="1"/>
    <col min="2308" max="2308" width="11" style="285" customWidth="1"/>
    <col min="2309" max="2560" width="9.140625" style="285"/>
    <col min="2561" max="2561" width="61.7109375" style="285" customWidth="1"/>
    <col min="2562" max="2562" width="25.140625" style="285" customWidth="1"/>
    <col min="2563" max="2563" width="53.7109375" style="285" customWidth="1"/>
    <col min="2564" max="2564" width="11" style="285" customWidth="1"/>
    <col min="2565" max="2816" width="9.140625" style="285"/>
    <col min="2817" max="2817" width="61.7109375" style="285" customWidth="1"/>
    <col min="2818" max="2818" width="25.140625" style="285" customWidth="1"/>
    <col min="2819" max="2819" width="53.7109375" style="285" customWidth="1"/>
    <col min="2820" max="2820" width="11" style="285" customWidth="1"/>
    <col min="2821" max="3072" width="9.140625" style="285"/>
    <col min="3073" max="3073" width="61.7109375" style="285" customWidth="1"/>
    <col min="3074" max="3074" width="25.140625" style="285" customWidth="1"/>
    <col min="3075" max="3075" width="53.7109375" style="285" customWidth="1"/>
    <col min="3076" max="3076" width="11" style="285" customWidth="1"/>
    <col min="3077" max="3328" width="9.140625" style="285"/>
    <col min="3329" max="3329" width="61.7109375" style="285" customWidth="1"/>
    <col min="3330" max="3330" width="25.140625" style="285" customWidth="1"/>
    <col min="3331" max="3331" width="53.7109375" style="285" customWidth="1"/>
    <col min="3332" max="3332" width="11" style="285" customWidth="1"/>
    <col min="3333" max="3584" width="9.140625" style="285"/>
    <col min="3585" max="3585" width="61.7109375" style="285" customWidth="1"/>
    <col min="3586" max="3586" width="25.140625" style="285" customWidth="1"/>
    <col min="3587" max="3587" width="53.7109375" style="285" customWidth="1"/>
    <col min="3588" max="3588" width="11" style="285" customWidth="1"/>
    <col min="3589" max="3840" width="9.140625" style="285"/>
    <col min="3841" max="3841" width="61.7109375" style="285" customWidth="1"/>
    <col min="3842" max="3842" width="25.140625" style="285" customWidth="1"/>
    <col min="3843" max="3843" width="53.7109375" style="285" customWidth="1"/>
    <col min="3844" max="3844" width="11" style="285" customWidth="1"/>
    <col min="3845" max="4096" width="9.140625" style="285"/>
    <col min="4097" max="4097" width="61.7109375" style="285" customWidth="1"/>
    <col min="4098" max="4098" width="25.140625" style="285" customWidth="1"/>
    <col min="4099" max="4099" width="53.7109375" style="285" customWidth="1"/>
    <col min="4100" max="4100" width="11" style="285" customWidth="1"/>
    <col min="4101" max="4352" width="9.140625" style="285"/>
    <col min="4353" max="4353" width="61.7109375" style="285" customWidth="1"/>
    <col min="4354" max="4354" width="25.140625" style="285" customWidth="1"/>
    <col min="4355" max="4355" width="53.7109375" style="285" customWidth="1"/>
    <col min="4356" max="4356" width="11" style="285" customWidth="1"/>
    <col min="4357" max="4608" width="9.140625" style="285"/>
    <col min="4609" max="4609" width="61.7109375" style="285" customWidth="1"/>
    <col min="4610" max="4610" width="25.140625" style="285" customWidth="1"/>
    <col min="4611" max="4611" width="53.7109375" style="285" customWidth="1"/>
    <col min="4612" max="4612" width="11" style="285" customWidth="1"/>
    <col min="4613" max="4864" width="9.140625" style="285"/>
    <col min="4865" max="4865" width="61.7109375" style="285" customWidth="1"/>
    <col min="4866" max="4866" width="25.140625" style="285" customWidth="1"/>
    <col min="4867" max="4867" width="53.7109375" style="285" customWidth="1"/>
    <col min="4868" max="4868" width="11" style="285" customWidth="1"/>
    <col min="4869" max="5120" width="9.140625" style="285"/>
    <col min="5121" max="5121" width="61.7109375" style="285" customWidth="1"/>
    <col min="5122" max="5122" width="25.140625" style="285" customWidth="1"/>
    <col min="5123" max="5123" width="53.7109375" style="285" customWidth="1"/>
    <col min="5124" max="5124" width="11" style="285" customWidth="1"/>
    <col min="5125" max="5376" width="9.140625" style="285"/>
    <col min="5377" max="5377" width="61.7109375" style="285" customWidth="1"/>
    <col min="5378" max="5378" width="25.140625" style="285" customWidth="1"/>
    <col min="5379" max="5379" width="53.7109375" style="285" customWidth="1"/>
    <col min="5380" max="5380" width="11" style="285" customWidth="1"/>
    <col min="5381" max="5632" width="9.140625" style="285"/>
    <col min="5633" max="5633" width="61.7109375" style="285" customWidth="1"/>
    <col min="5634" max="5634" width="25.140625" style="285" customWidth="1"/>
    <col min="5635" max="5635" width="53.7109375" style="285" customWidth="1"/>
    <col min="5636" max="5636" width="11" style="285" customWidth="1"/>
    <col min="5637" max="5888" width="9.140625" style="285"/>
    <col min="5889" max="5889" width="61.7109375" style="285" customWidth="1"/>
    <col min="5890" max="5890" width="25.140625" style="285" customWidth="1"/>
    <col min="5891" max="5891" width="53.7109375" style="285" customWidth="1"/>
    <col min="5892" max="5892" width="11" style="285" customWidth="1"/>
    <col min="5893" max="6144" width="9.140625" style="285"/>
    <col min="6145" max="6145" width="61.7109375" style="285" customWidth="1"/>
    <col min="6146" max="6146" width="25.140625" style="285" customWidth="1"/>
    <col min="6147" max="6147" width="53.7109375" style="285" customWidth="1"/>
    <col min="6148" max="6148" width="11" style="285" customWidth="1"/>
    <col min="6149" max="6400" width="9.140625" style="285"/>
    <col min="6401" max="6401" width="61.7109375" style="285" customWidth="1"/>
    <col min="6402" max="6402" width="25.140625" style="285" customWidth="1"/>
    <col min="6403" max="6403" width="53.7109375" style="285" customWidth="1"/>
    <col min="6404" max="6404" width="11" style="285" customWidth="1"/>
    <col min="6405" max="6656" width="9.140625" style="285"/>
    <col min="6657" max="6657" width="61.7109375" style="285" customWidth="1"/>
    <col min="6658" max="6658" width="25.140625" style="285" customWidth="1"/>
    <col min="6659" max="6659" width="53.7109375" style="285" customWidth="1"/>
    <col min="6660" max="6660" width="11" style="285" customWidth="1"/>
    <col min="6661" max="6912" width="9.140625" style="285"/>
    <col min="6913" max="6913" width="61.7109375" style="285" customWidth="1"/>
    <col min="6914" max="6914" width="25.140625" style="285" customWidth="1"/>
    <col min="6915" max="6915" width="53.7109375" style="285" customWidth="1"/>
    <col min="6916" max="6916" width="11" style="285" customWidth="1"/>
    <col min="6917" max="7168" width="9.140625" style="285"/>
    <col min="7169" max="7169" width="61.7109375" style="285" customWidth="1"/>
    <col min="7170" max="7170" width="25.140625" style="285" customWidth="1"/>
    <col min="7171" max="7171" width="53.7109375" style="285" customWidth="1"/>
    <col min="7172" max="7172" width="11" style="285" customWidth="1"/>
    <col min="7173" max="7424" width="9.140625" style="285"/>
    <col min="7425" max="7425" width="61.7109375" style="285" customWidth="1"/>
    <col min="7426" max="7426" width="25.140625" style="285" customWidth="1"/>
    <col min="7427" max="7427" width="53.7109375" style="285" customWidth="1"/>
    <col min="7428" max="7428" width="11" style="285" customWidth="1"/>
    <col min="7429" max="7680" width="9.140625" style="285"/>
    <col min="7681" max="7681" width="61.7109375" style="285" customWidth="1"/>
    <col min="7682" max="7682" width="25.140625" style="285" customWidth="1"/>
    <col min="7683" max="7683" width="53.7109375" style="285" customWidth="1"/>
    <col min="7684" max="7684" width="11" style="285" customWidth="1"/>
    <col min="7685" max="7936" width="9.140625" style="285"/>
    <col min="7937" max="7937" width="61.7109375" style="285" customWidth="1"/>
    <col min="7938" max="7938" width="25.140625" style="285" customWidth="1"/>
    <col min="7939" max="7939" width="53.7109375" style="285" customWidth="1"/>
    <col min="7940" max="7940" width="11" style="285" customWidth="1"/>
    <col min="7941" max="8192" width="9.140625" style="285"/>
    <col min="8193" max="8193" width="61.7109375" style="285" customWidth="1"/>
    <col min="8194" max="8194" width="25.140625" style="285" customWidth="1"/>
    <col min="8195" max="8195" width="53.7109375" style="285" customWidth="1"/>
    <col min="8196" max="8196" width="11" style="285" customWidth="1"/>
    <col min="8197" max="8448" width="9.140625" style="285"/>
    <col min="8449" max="8449" width="61.7109375" style="285" customWidth="1"/>
    <col min="8450" max="8450" width="25.140625" style="285" customWidth="1"/>
    <col min="8451" max="8451" width="53.7109375" style="285" customWidth="1"/>
    <col min="8452" max="8452" width="11" style="285" customWidth="1"/>
    <col min="8453" max="8704" width="9.140625" style="285"/>
    <col min="8705" max="8705" width="61.7109375" style="285" customWidth="1"/>
    <col min="8706" max="8706" width="25.140625" style="285" customWidth="1"/>
    <col min="8707" max="8707" width="53.7109375" style="285" customWidth="1"/>
    <col min="8708" max="8708" width="11" style="285" customWidth="1"/>
    <col min="8709" max="8960" width="9.140625" style="285"/>
    <col min="8961" max="8961" width="61.7109375" style="285" customWidth="1"/>
    <col min="8962" max="8962" width="25.140625" style="285" customWidth="1"/>
    <col min="8963" max="8963" width="53.7109375" style="285" customWidth="1"/>
    <col min="8964" max="8964" width="11" style="285" customWidth="1"/>
    <col min="8965" max="9216" width="9.140625" style="285"/>
    <col min="9217" max="9217" width="61.7109375" style="285" customWidth="1"/>
    <col min="9218" max="9218" width="25.140625" style="285" customWidth="1"/>
    <col min="9219" max="9219" width="53.7109375" style="285" customWidth="1"/>
    <col min="9220" max="9220" width="11" style="285" customWidth="1"/>
    <col min="9221" max="9472" width="9.140625" style="285"/>
    <col min="9473" max="9473" width="61.7109375" style="285" customWidth="1"/>
    <col min="9474" max="9474" width="25.140625" style="285" customWidth="1"/>
    <col min="9475" max="9475" width="53.7109375" style="285" customWidth="1"/>
    <col min="9476" max="9476" width="11" style="285" customWidth="1"/>
    <col min="9477" max="9728" width="9.140625" style="285"/>
    <col min="9729" max="9729" width="61.7109375" style="285" customWidth="1"/>
    <col min="9730" max="9730" width="25.140625" style="285" customWidth="1"/>
    <col min="9731" max="9731" width="53.7109375" style="285" customWidth="1"/>
    <col min="9732" max="9732" width="11" style="285" customWidth="1"/>
    <col min="9733" max="9984" width="9.140625" style="285"/>
    <col min="9985" max="9985" width="61.7109375" style="285" customWidth="1"/>
    <col min="9986" max="9986" width="25.140625" style="285" customWidth="1"/>
    <col min="9987" max="9987" width="53.7109375" style="285" customWidth="1"/>
    <col min="9988" max="9988" width="11" style="285" customWidth="1"/>
    <col min="9989" max="10240" width="9.140625" style="285"/>
    <col min="10241" max="10241" width="61.7109375" style="285" customWidth="1"/>
    <col min="10242" max="10242" width="25.140625" style="285" customWidth="1"/>
    <col min="10243" max="10243" width="53.7109375" style="285" customWidth="1"/>
    <col min="10244" max="10244" width="11" style="285" customWidth="1"/>
    <col min="10245" max="10496" width="9.140625" style="285"/>
    <col min="10497" max="10497" width="61.7109375" style="285" customWidth="1"/>
    <col min="10498" max="10498" width="25.140625" style="285" customWidth="1"/>
    <col min="10499" max="10499" width="53.7109375" style="285" customWidth="1"/>
    <col min="10500" max="10500" width="11" style="285" customWidth="1"/>
    <col min="10501" max="10752" width="9.140625" style="285"/>
    <col min="10753" max="10753" width="61.7109375" style="285" customWidth="1"/>
    <col min="10754" max="10754" width="25.140625" style="285" customWidth="1"/>
    <col min="10755" max="10755" width="53.7109375" style="285" customWidth="1"/>
    <col min="10756" max="10756" width="11" style="285" customWidth="1"/>
    <col min="10757" max="11008" width="9.140625" style="285"/>
    <col min="11009" max="11009" width="61.7109375" style="285" customWidth="1"/>
    <col min="11010" max="11010" width="25.140625" style="285" customWidth="1"/>
    <col min="11011" max="11011" width="53.7109375" style="285" customWidth="1"/>
    <col min="11012" max="11012" width="11" style="285" customWidth="1"/>
    <col min="11013" max="11264" width="9.140625" style="285"/>
    <col min="11265" max="11265" width="61.7109375" style="285" customWidth="1"/>
    <col min="11266" max="11266" width="25.140625" style="285" customWidth="1"/>
    <col min="11267" max="11267" width="53.7109375" style="285" customWidth="1"/>
    <col min="11268" max="11268" width="11" style="285" customWidth="1"/>
    <col min="11269" max="11520" width="9.140625" style="285"/>
    <col min="11521" max="11521" width="61.7109375" style="285" customWidth="1"/>
    <col min="11522" max="11522" width="25.140625" style="285" customWidth="1"/>
    <col min="11523" max="11523" width="53.7109375" style="285" customWidth="1"/>
    <col min="11524" max="11524" width="11" style="285" customWidth="1"/>
    <col min="11525" max="11776" width="9.140625" style="285"/>
    <col min="11777" max="11777" width="61.7109375" style="285" customWidth="1"/>
    <col min="11778" max="11778" width="25.140625" style="285" customWidth="1"/>
    <col min="11779" max="11779" width="53.7109375" style="285" customWidth="1"/>
    <col min="11780" max="11780" width="11" style="285" customWidth="1"/>
    <col min="11781" max="12032" width="9.140625" style="285"/>
    <col min="12033" max="12033" width="61.7109375" style="285" customWidth="1"/>
    <col min="12034" max="12034" width="25.140625" style="285" customWidth="1"/>
    <col min="12035" max="12035" width="53.7109375" style="285" customWidth="1"/>
    <col min="12036" max="12036" width="11" style="285" customWidth="1"/>
    <col min="12037" max="12288" width="9.140625" style="285"/>
    <col min="12289" max="12289" width="61.7109375" style="285" customWidth="1"/>
    <col min="12290" max="12290" width="25.140625" style="285" customWidth="1"/>
    <col min="12291" max="12291" width="53.7109375" style="285" customWidth="1"/>
    <col min="12292" max="12292" width="11" style="285" customWidth="1"/>
    <col min="12293" max="12544" width="9.140625" style="285"/>
    <col min="12545" max="12545" width="61.7109375" style="285" customWidth="1"/>
    <col min="12546" max="12546" width="25.140625" style="285" customWidth="1"/>
    <col min="12547" max="12547" width="53.7109375" style="285" customWidth="1"/>
    <col min="12548" max="12548" width="11" style="285" customWidth="1"/>
    <col min="12549" max="12800" width="9.140625" style="285"/>
    <col min="12801" max="12801" width="61.7109375" style="285" customWidth="1"/>
    <col min="12802" max="12802" width="25.140625" style="285" customWidth="1"/>
    <col min="12803" max="12803" width="53.7109375" style="285" customWidth="1"/>
    <col min="12804" max="12804" width="11" style="285" customWidth="1"/>
    <col min="12805" max="13056" width="9.140625" style="285"/>
    <col min="13057" max="13057" width="61.7109375" style="285" customWidth="1"/>
    <col min="13058" max="13058" width="25.140625" style="285" customWidth="1"/>
    <col min="13059" max="13059" width="53.7109375" style="285" customWidth="1"/>
    <col min="13060" max="13060" width="11" style="285" customWidth="1"/>
    <col min="13061" max="13312" width="9.140625" style="285"/>
    <col min="13313" max="13313" width="61.7109375" style="285" customWidth="1"/>
    <col min="13314" max="13314" width="25.140625" style="285" customWidth="1"/>
    <col min="13315" max="13315" width="53.7109375" style="285" customWidth="1"/>
    <col min="13316" max="13316" width="11" style="285" customWidth="1"/>
    <col min="13317" max="13568" width="9.140625" style="285"/>
    <col min="13569" max="13569" width="61.7109375" style="285" customWidth="1"/>
    <col min="13570" max="13570" width="25.140625" style="285" customWidth="1"/>
    <col min="13571" max="13571" width="53.7109375" style="285" customWidth="1"/>
    <col min="13572" max="13572" width="11" style="285" customWidth="1"/>
    <col min="13573" max="13824" width="9.140625" style="285"/>
    <col min="13825" max="13825" width="61.7109375" style="285" customWidth="1"/>
    <col min="13826" max="13826" width="25.140625" style="285" customWidth="1"/>
    <col min="13827" max="13827" width="53.7109375" style="285" customWidth="1"/>
    <col min="13828" max="13828" width="11" style="285" customWidth="1"/>
    <col min="13829" max="14080" width="9.140625" style="285"/>
    <col min="14081" max="14081" width="61.7109375" style="285" customWidth="1"/>
    <col min="14082" max="14082" width="25.140625" style="285" customWidth="1"/>
    <col min="14083" max="14083" width="53.7109375" style="285" customWidth="1"/>
    <col min="14084" max="14084" width="11" style="285" customWidth="1"/>
    <col min="14085" max="14336" width="9.140625" style="285"/>
    <col min="14337" max="14337" width="61.7109375" style="285" customWidth="1"/>
    <col min="14338" max="14338" width="25.140625" style="285" customWidth="1"/>
    <col min="14339" max="14339" width="53.7109375" style="285" customWidth="1"/>
    <col min="14340" max="14340" width="11" style="285" customWidth="1"/>
    <col min="14341" max="14592" width="9.140625" style="285"/>
    <col min="14593" max="14593" width="61.7109375" style="285" customWidth="1"/>
    <col min="14594" max="14594" width="25.140625" style="285" customWidth="1"/>
    <col min="14595" max="14595" width="53.7109375" style="285" customWidth="1"/>
    <col min="14596" max="14596" width="11" style="285" customWidth="1"/>
    <col min="14597" max="14848" width="9.140625" style="285"/>
    <col min="14849" max="14849" width="61.7109375" style="285" customWidth="1"/>
    <col min="14850" max="14850" width="25.140625" style="285" customWidth="1"/>
    <col min="14851" max="14851" width="53.7109375" style="285" customWidth="1"/>
    <col min="14852" max="14852" width="11" style="285" customWidth="1"/>
    <col min="14853" max="15104" width="9.140625" style="285"/>
    <col min="15105" max="15105" width="61.7109375" style="285" customWidth="1"/>
    <col min="15106" max="15106" width="25.140625" style="285" customWidth="1"/>
    <col min="15107" max="15107" width="53.7109375" style="285" customWidth="1"/>
    <col min="15108" max="15108" width="11" style="285" customWidth="1"/>
    <col min="15109" max="15360" width="9.140625" style="285"/>
    <col min="15361" max="15361" width="61.7109375" style="285" customWidth="1"/>
    <col min="15362" max="15362" width="25.140625" style="285" customWidth="1"/>
    <col min="15363" max="15363" width="53.7109375" style="285" customWidth="1"/>
    <col min="15364" max="15364" width="11" style="285" customWidth="1"/>
    <col min="15365" max="15616" width="9.140625" style="285"/>
    <col min="15617" max="15617" width="61.7109375" style="285" customWidth="1"/>
    <col min="15618" max="15618" width="25.140625" style="285" customWidth="1"/>
    <col min="15619" max="15619" width="53.7109375" style="285" customWidth="1"/>
    <col min="15620" max="15620" width="11" style="285" customWidth="1"/>
    <col min="15621" max="15872" width="9.140625" style="285"/>
    <col min="15873" max="15873" width="61.7109375" style="285" customWidth="1"/>
    <col min="15874" max="15874" width="25.140625" style="285" customWidth="1"/>
    <col min="15875" max="15875" width="53.7109375" style="285" customWidth="1"/>
    <col min="15876" max="15876" width="11" style="285" customWidth="1"/>
    <col min="15877" max="16128" width="9.140625" style="285"/>
    <col min="16129" max="16129" width="61.7109375" style="285" customWidth="1"/>
    <col min="16130" max="16130" width="25.140625" style="285" customWidth="1"/>
    <col min="16131" max="16131" width="53.7109375" style="285" customWidth="1"/>
    <col min="16132" max="16132" width="11" style="285" customWidth="1"/>
    <col min="16133" max="16384" width="9.140625" style="285"/>
  </cols>
  <sheetData>
    <row r="1" spans="1:4" hidden="1"/>
    <row r="2" spans="1:4">
      <c r="A2" s="286"/>
      <c r="B2" s="286" t="s">
        <v>176</v>
      </c>
    </row>
    <row r="3" spans="1:4" ht="51">
      <c r="A3" s="271"/>
      <c r="B3" s="271" t="s">
        <v>218</v>
      </c>
    </row>
    <row r="4" spans="1:4">
      <c r="A4" s="286"/>
      <c r="B4" s="287" t="s">
        <v>381</v>
      </c>
    </row>
    <row r="5" spans="1:4" ht="15.75">
      <c r="A5" s="397"/>
      <c r="B5" s="397"/>
    </row>
    <row r="6" spans="1:4" ht="15.75">
      <c r="A6" s="288"/>
      <c r="B6" s="289"/>
    </row>
    <row r="7" spans="1:4" s="292" customFormat="1" ht="49.5" customHeight="1">
      <c r="A7" s="398" t="s">
        <v>221</v>
      </c>
      <c r="B7" s="398"/>
      <c r="C7" s="290"/>
      <c r="D7" s="291"/>
    </row>
    <row r="8" spans="1:4" s="292" customFormat="1" ht="14.25">
      <c r="A8" s="290"/>
      <c r="B8" s="290"/>
      <c r="C8" s="290"/>
      <c r="D8" s="290"/>
    </row>
    <row r="9" spans="1:4" ht="38.65" customHeight="1">
      <c r="A9" s="293" t="s">
        <v>177</v>
      </c>
      <c r="B9" s="293" t="s">
        <v>178</v>
      </c>
    </row>
    <row r="10" spans="1:4" ht="32.25" customHeight="1">
      <c r="A10" s="294" t="s">
        <v>179</v>
      </c>
      <c r="B10" s="295">
        <v>1</v>
      </c>
    </row>
    <row r="11" spans="1:4" ht="30.75" customHeight="1">
      <c r="A11" s="294" t="s">
        <v>180</v>
      </c>
      <c r="B11" s="295">
        <v>1</v>
      </c>
    </row>
    <row r="12" spans="1:4" ht="30.75" customHeight="1">
      <c r="A12" s="296" t="s">
        <v>181</v>
      </c>
      <c r="B12" s="295">
        <v>1</v>
      </c>
    </row>
    <row r="13" spans="1:4" ht="42.75" customHeight="1">
      <c r="A13" s="372" t="s">
        <v>370</v>
      </c>
      <c r="B13" s="295">
        <v>1</v>
      </c>
    </row>
  </sheetData>
  <mergeCells count="2">
    <mergeCell ref="A5:B5"/>
    <mergeCell ref="A7:B7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69"/>
  <sheetViews>
    <sheetView showGridLines="0" view="pageBreakPreview" zoomScale="93" zoomScaleNormal="100" zoomScaleSheetLayoutView="93" workbookViewId="0">
      <pane ySplit="8" topLeftCell="A144" activePane="bottomLeft" state="frozen"/>
      <selection pane="bottomLeft" activeCell="F3" sqref="F3:H3"/>
    </sheetView>
  </sheetViews>
  <sheetFormatPr defaultColWidth="9.140625" defaultRowHeight="12.75"/>
  <cols>
    <col min="1" max="1" width="66.42578125" style="2" customWidth="1"/>
    <col min="2" max="3" width="5" style="2" customWidth="1"/>
    <col min="4" max="4" width="15.7109375" style="2" customWidth="1"/>
    <col min="5" max="5" width="6.42578125" style="2" customWidth="1"/>
    <col min="6" max="6" width="12.42578125" style="2" customWidth="1"/>
    <col min="7" max="7" width="12.5703125" style="2" customWidth="1"/>
    <col min="8" max="8" width="13.85546875" style="2" customWidth="1"/>
    <col min="9" max="243" width="9.140625" style="2" customWidth="1"/>
    <col min="244" max="16384" width="9.140625" style="2"/>
  </cols>
  <sheetData>
    <row r="1" spans="1:8" ht="18" customHeight="1">
      <c r="A1" s="297"/>
      <c r="B1" s="297"/>
      <c r="C1" s="297"/>
      <c r="D1" s="297"/>
      <c r="E1" s="399" t="s">
        <v>172</v>
      </c>
      <c r="F1" s="399"/>
      <c r="G1" s="399"/>
      <c r="H1" s="399"/>
    </row>
    <row r="2" spans="1:8" ht="40.5" customHeight="1">
      <c r="A2" s="297"/>
      <c r="B2" s="297"/>
      <c r="C2" s="297"/>
      <c r="D2" s="267"/>
      <c r="E2" s="341"/>
      <c r="F2" s="401" t="s">
        <v>218</v>
      </c>
      <c r="G2" s="402"/>
      <c r="H2" s="402"/>
    </row>
    <row r="3" spans="1:8" ht="15">
      <c r="A3" s="297"/>
      <c r="B3" s="297"/>
      <c r="C3" s="297"/>
      <c r="D3" s="266"/>
      <c r="E3" s="266"/>
      <c r="F3" s="407" t="s">
        <v>381</v>
      </c>
      <c r="G3" s="408"/>
      <c r="H3" s="408"/>
    </row>
    <row r="4" spans="1:8">
      <c r="A4" s="297"/>
      <c r="B4" s="297"/>
      <c r="C4" s="297"/>
      <c r="D4" s="297"/>
      <c r="E4" s="297"/>
      <c r="F4" s="297"/>
      <c r="G4" s="297"/>
      <c r="H4" s="297"/>
    </row>
    <row r="5" spans="1:8" s="110" customFormat="1" ht="51.75" customHeight="1">
      <c r="A5" s="400" t="s">
        <v>212</v>
      </c>
      <c r="B5" s="400"/>
      <c r="C5" s="400"/>
      <c r="D5" s="400"/>
      <c r="E5" s="400"/>
      <c r="F5" s="400"/>
      <c r="G5" s="400"/>
      <c r="H5" s="400"/>
    </row>
    <row r="6" spans="1:8" ht="18.75" customHeight="1">
      <c r="H6" s="266" t="s">
        <v>93</v>
      </c>
    </row>
    <row r="7" spans="1:8" ht="25.5" customHeight="1">
      <c r="A7" s="405" t="s">
        <v>0</v>
      </c>
      <c r="B7" s="405" t="s">
        <v>1</v>
      </c>
      <c r="C7" s="405" t="s">
        <v>2</v>
      </c>
      <c r="D7" s="405" t="s">
        <v>3</v>
      </c>
      <c r="E7" s="405" t="s">
        <v>4</v>
      </c>
      <c r="F7" s="403" t="s">
        <v>127</v>
      </c>
      <c r="G7" s="404"/>
      <c r="H7" s="404"/>
    </row>
    <row r="8" spans="1:8" ht="24.75" customHeight="1">
      <c r="A8" s="406"/>
      <c r="B8" s="406"/>
      <c r="C8" s="406"/>
      <c r="D8" s="406"/>
      <c r="E8" s="406"/>
      <c r="F8" s="269" t="s">
        <v>126</v>
      </c>
      <c r="G8" s="269" t="s">
        <v>167</v>
      </c>
      <c r="H8" s="269" t="s">
        <v>186</v>
      </c>
    </row>
    <row r="9" spans="1:8" ht="15.75">
      <c r="A9" s="3" t="s">
        <v>6</v>
      </c>
      <c r="B9" s="4">
        <v>1</v>
      </c>
      <c r="C9" s="5" t="s">
        <v>7</v>
      </c>
      <c r="D9" s="6" t="s">
        <v>7</v>
      </c>
      <c r="E9" s="7" t="s">
        <v>7</v>
      </c>
      <c r="F9" s="134">
        <f>F10+F15+F31+F36+F41+F46</f>
        <v>5836.9</v>
      </c>
      <c r="G9" s="134">
        <f>G10+G15+G31+G36+G41+G46</f>
        <v>4998.7000000000007</v>
      </c>
      <c r="H9" s="124">
        <f>H10+H15+H31+H36+H41+H46</f>
        <v>5087.8000000000011</v>
      </c>
    </row>
    <row r="10" spans="1:8" ht="31.5">
      <c r="A10" s="115" t="s">
        <v>8</v>
      </c>
      <c r="B10" s="4">
        <v>1</v>
      </c>
      <c r="C10" s="5">
        <v>2</v>
      </c>
      <c r="D10" s="6" t="s">
        <v>7</v>
      </c>
      <c r="E10" s="7" t="s">
        <v>7</v>
      </c>
      <c r="F10" s="134">
        <f t="shared" ref="F10:H13" si="0">F11</f>
        <v>769.1</v>
      </c>
      <c r="G10" s="134">
        <f t="shared" si="0"/>
        <v>769.1</v>
      </c>
      <c r="H10" s="124">
        <f t="shared" si="0"/>
        <v>769.1</v>
      </c>
    </row>
    <row r="11" spans="1:8" ht="15.75">
      <c r="A11" s="37" t="s">
        <v>9</v>
      </c>
      <c r="B11" s="10">
        <v>1</v>
      </c>
      <c r="C11" s="11">
        <v>2</v>
      </c>
      <c r="D11" s="12" t="s">
        <v>10</v>
      </c>
      <c r="E11" s="13" t="s">
        <v>7</v>
      </c>
      <c r="F11" s="135">
        <f t="shared" si="0"/>
        <v>769.1</v>
      </c>
      <c r="G11" s="135">
        <f t="shared" si="0"/>
        <v>769.1</v>
      </c>
      <c r="H11" s="125">
        <f t="shared" si="0"/>
        <v>769.1</v>
      </c>
    </row>
    <row r="12" spans="1:8" ht="15.75">
      <c r="A12" s="37" t="s">
        <v>11</v>
      </c>
      <c r="B12" s="10">
        <v>1</v>
      </c>
      <c r="C12" s="11">
        <v>2</v>
      </c>
      <c r="D12" s="12" t="s">
        <v>12</v>
      </c>
      <c r="E12" s="13" t="s">
        <v>7</v>
      </c>
      <c r="F12" s="135">
        <f t="shared" si="0"/>
        <v>769.1</v>
      </c>
      <c r="G12" s="135">
        <f t="shared" si="0"/>
        <v>769.1</v>
      </c>
      <c r="H12" s="125">
        <f t="shared" si="0"/>
        <v>769.1</v>
      </c>
    </row>
    <row r="13" spans="1:8" ht="63">
      <c r="A13" s="145" t="s">
        <v>13</v>
      </c>
      <c r="B13" s="21">
        <v>1</v>
      </c>
      <c r="C13" s="21">
        <v>2</v>
      </c>
      <c r="D13" s="35" t="s">
        <v>12</v>
      </c>
      <c r="E13" s="23">
        <v>100</v>
      </c>
      <c r="F13" s="136">
        <f t="shared" si="0"/>
        <v>769.1</v>
      </c>
      <c r="G13" s="136">
        <f t="shared" si="0"/>
        <v>769.1</v>
      </c>
      <c r="H13" s="126">
        <f t="shared" si="0"/>
        <v>769.1</v>
      </c>
    </row>
    <row r="14" spans="1:8" ht="31.5">
      <c r="A14" s="145" t="s">
        <v>14</v>
      </c>
      <c r="B14" s="21">
        <v>1</v>
      </c>
      <c r="C14" s="21">
        <v>2</v>
      </c>
      <c r="D14" s="35" t="s">
        <v>12</v>
      </c>
      <c r="E14" s="23">
        <v>120</v>
      </c>
      <c r="F14" s="273">
        <v>769.1</v>
      </c>
      <c r="G14" s="273">
        <v>769.1</v>
      </c>
      <c r="H14" s="274">
        <v>769.1</v>
      </c>
    </row>
    <row r="15" spans="1:8" ht="47.25">
      <c r="A15" s="104" t="s">
        <v>21</v>
      </c>
      <c r="B15" s="16">
        <v>1</v>
      </c>
      <c r="C15" s="16">
        <v>4</v>
      </c>
      <c r="D15" s="45" t="s">
        <v>7</v>
      </c>
      <c r="E15" s="18" t="s">
        <v>7</v>
      </c>
      <c r="F15" s="137">
        <f>F16</f>
        <v>4961.3999999999996</v>
      </c>
      <c r="G15" s="137">
        <f>G16</f>
        <v>4200.1000000000004</v>
      </c>
      <c r="H15" s="127">
        <f>H16</f>
        <v>4289.2000000000007</v>
      </c>
    </row>
    <row r="16" spans="1:8" ht="15.75">
      <c r="A16" s="145" t="s">
        <v>9</v>
      </c>
      <c r="B16" s="21">
        <v>1</v>
      </c>
      <c r="C16" s="21">
        <v>4</v>
      </c>
      <c r="D16" s="35" t="s">
        <v>10</v>
      </c>
      <c r="E16" s="18"/>
      <c r="F16" s="136">
        <f>F17+F20+F25+F28</f>
        <v>4961.3999999999996</v>
      </c>
      <c r="G16" s="136">
        <f t="shared" ref="G16:H16" si="1">G17+G20+G25+G28</f>
        <v>4200.1000000000004</v>
      </c>
      <c r="H16" s="136">
        <f t="shared" si="1"/>
        <v>4289.2000000000007</v>
      </c>
    </row>
    <row r="17" spans="1:8" ht="31.5">
      <c r="A17" s="145" t="s">
        <v>22</v>
      </c>
      <c r="B17" s="21">
        <v>1</v>
      </c>
      <c r="C17" s="21">
        <v>4</v>
      </c>
      <c r="D17" s="35" t="s">
        <v>23</v>
      </c>
      <c r="E17" s="23"/>
      <c r="F17" s="136">
        <f t="shared" ref="F17:H18" si="2">F18</f>
        <v>2929.7</v>
      </c>
      <c r="G17" s="136">
        <f t="shared" si="2"/>
        <v>2500</v>
      </c>
      <c r="H17" s="126">
        <f t="shared" si="2"/>
        <v>2800</v>
      </c>
    </row>
    <row r="18" spans="1:8" ht="63">
      <c r="A18" s="145" t="s">
        <v>13</v>
      </c>
      <c r="B18" s="21">
        <v>1</v>
      </c>
      <c r="C18" s="21">
        <v>4</v>
      </c>
      <c r="D18" s="35" t="s">
        <v>23</v>
      </c>
      <c r="E18" s="23">
        <v>100</v>
      </c>
      <c r="F18" s="136">
        <f t="shared" si="2"/>
        <v>2929.7</v>
      </c>
      <c r="G18" s="136">
        <f t="shared" si="2"/>
        <v>2500</v>
      </c>
      <c r="H18" s="126">
        <f>H19</f>
        <v>2800</v>
      </c>
    </row>
    <row r="19" spans="1:8" ht="31.5">
      <c r="A19" s="37" t="s">
        <v>14</v>
      </c>
      <c r="B19" s="10">
        <v>1</v>
      </c>
      <c r="C19" s="11">
        <v>4</v>
      </c>
      <c r="D19" s="12" t="s">
        <v>23</v>
      </c>
      <c r="E19" s="13">
        <v>120</v>
      </c>
      <c r="F19" s="275">
        <v>2929.7</v>
      </c>
      <c r="G19" s="275">
        <v>2500</v>
      </c>
      <c r="H19" s="276">
        <v>2800</v>
      </c>
    </row>
    <row r="20" spans="1:8" ht="15.75">
      <c r="A20" s="149" t="s">
        <v>16</v>
      </c>
      <c r="B20" s="20">
        <v>1</v>
      </c>
      <c r="C20" s="21">
        <v>4</v>
      </c>
      <c r="D20" s="22" t="s">
        <v>17</v>
      </c>
      <c r="E20" s="23" t="s">
        <v>7</v>
      </c>
      <c r="F20" s="252">
        <f>F21+F23</f>
        <v>1668.6999999999998</v>
      </c>
      <c r="G20" s="252">
        <f>G21+G23</f>
        <v>1700</v>
      </c>
      <c r="H20" s="253">
        <f>H21+H23</f>
        <v>1489.1</v>
      </c>
    </row>
    <row r="21" spans="1:8" ht="31.5">
      <c r="A21" s="37" t="s">
        <v>122</v>
      </c>
      <c r="B21" s="10">
        <v>1</v>
      </c>
      <c r="C21" s="11">
        <v>4</v>
      </c>
      <c r="D21" s="12" t="s">
        <v>17</v>
      </c>
      <c r="E21" s="13">
        <v>200</v>
      </c>
      <c r="F21" s="248">
        <f>F22</f>
        <v>1319.1</v>
      </c>
      <c r="G21" s="248">
        <f>G22</f>
        <v>1500</v>
      </c>
      <c r="H21" s="256">
        <f>H22</f>
        <v>1289.0999999999999</v>
      </c>
    </row>
    <row r="22" spans="1:8" ht="31.5">
      <c r="A22" s="149" t="s">
        <v>18</v>
      </c>
      <c r="B22" s="20">
        <v>1</v>
      </c>
      <c r="C22" s="21">
        <v>4</v>
      </c>
      <c r="D22" s="22" t="s">
        <v>17</v>
      </c>
      <c r="E22" s="23">
        <v>240</v>
      </c>
      <c r="F22" s="273">
        <v>1319.1</v>
      </c>
      <c r="G22" s="273">
        <v>1500</v>
      </c>
      <c r="H22" s="274">
        <v>1289.0999999999999</v>
      </c>
    </row>
    <row r="23" spans="1:8" ht="15.75">
      <c r="A23" s="150" t="s">
        <v>19</v>
      </c>
      <c r="B23" s="25">
        <v>1</v>
      </c>
      <c r="C23" s="26">
        <v>4</v>
      </c>
      <c r="D23" s="12" t="s">
        <v>17</v>
      </c>
      <c r="E23" s="28">
        <v>800</v>
      </c>
      <c r="F23" s="259">
        <f>F24</f>
        <v>349.6</v>
      </c>
      <c r="G23" s="259">
        <f>G24</f>
        <v>200</v>
      </c>
      <c r="H23" s="260">
        <f>H24</f>
        <v>200</v>
      </c>
    </row>
    <row r="24" spans="1:8" ht="15.75">
      <c r="A24" s="149" t="s">
        <v>20</v>
      </c>
      <c r="B24" s="20">
        <v>1</v>
      </c>
      <c r="C24" s="21">
        <v>4</v>
      </c>
      <c r="D24" s="22" t="s">
        <v>17</v>
      </c>
      <c r="E24" s="23">
        <v>850</v>
      </c>
      <c r="F24" s="273">
        <v>349.6</v>
      </c>
      <c r="G24" s="273">
        <v>200</v>
      </c>
      <c r="H24" s="274">
        <v>200</v>
      </c>
    </row>
    <row r="25" spans="1:8" ht="31.5">
      <c r="A25" s="149" t="s">
        <v>91</v>
      </c>
      <c r="B25" s="20">
        <v>1</v>
      </c>
      <c r="C25" s="21">
        <v>4</v>
      </c>
      <c r="D25" s="22" t="s">
        <v>90</v>
      </c>
      <c r="E25" s="23"/>
      <c r="F25" s="136">
        <f t="shared" ref="F25:H26" si="3">F26</f>
        <v>0.1</v>
      </c>
      <c r="G25" s="136">
        <f t="shared" si="3"/>
        <v>0.1</v>
      </c>
      <c r="H25" s="126">
        <f t="shared" si="3"/>
        <v>0.1</v>
      </c>
    </row>
    <row r="26" spans="1:8" ht="31.5">
      <c r="A26" s="37" t="s">
        <v>122</v>
      </c>
      <c r="B26" s="20">
        <v>1</v>
      </c>
      <c r="C26" s="21">
        <v>4</v>
      </c>
      <c r="D26" s="22" t="s">
        <v>90</v>
      </c>
      <c r="E26" s="23">
        <v>200</v>
      </c>
      <c r="F26" s="136">
        <f t="shared" si="3"/>
        <v>0.1</v>
      </c>
      <c r="G26" s="136">
        <f t="shared" si="3"/>
        <v>0.1</v>
      </c>
      <c r="H26" s="126">
        <f t="shared" si="3"/>
        <v>0.1</v>
      </c>
    </row>
    <row r="27" spans="1:8" ht="31.5">
      <c r="A27" s="149" t="s">
        <v>18</v>
      </c>
      <c r="B27" s="20">
        <v>1</v>
      </c>
      <c r="C27" s="21">
        <v>4</v>
      </c>
      <c r="D27" s="22" t="s">
        <v>90</v>
      </c>
      <c r="E27" s="23">
        <v>240</v>
      </c>
      <c r="F27" s="273">
        <v>0.1</v>
      </c>
      <c r="G27" s="273">
        <v>0.1</v>
      </c>
      <c r="H27" s="274">
        <v>0.1</v>
      </c>
    </row>
    <row r="28" spans="1:8" ht="63">
      <c r="A28" s="214" t="s">
        <v>129</v>
      </c>
      <c r="B28" s="21">
        <v>1</v>
      </c>
      <c r="C28" s="21">
        <v>4</v>
      </c>
      <c r="D28" s="35" t="s">
        <v>79</v>
      </c>
      <c r="E28" s="23"/>
      <c r="F28" s="136">
        <f t="shared" ref="F28:H29" si="4">F29</f>
        <v>362.9</v>
      </c>
      <c r="G28" s="136">
        <f t="shared" si="4"/>
        <v>0</v>
      </c>
      <c r="H28" s="126">
        <f t="shared" si="4"/>
        <v>0</v>
      </c>
    </row>
    <row r="29" spans="1:8" ht="63">
      <c r="A29" s="145" t="s">
        <v>13</v>
      </c>
      <c r="B29" s="21">
        <v>1</v>
      </c>
      <c r="C29" s="21">
        <v>4</v>
      </c>
      <c r="D29" s="35" t="s">
        <v>79</v>
      </c>
      <c r="E29" s="23">
        <v>100</v>
      </c>
      <c r="F29" s="136">
        <f t="shared" si="4"/>
        <v>362.9</v>
      </c>
      <c r="G29" s="136">
        <f t="shared" si="4"/>
        <v>0</v>
      </c>
      <c r="H29" s="126">
        <f t="shared" si="4"/>
        <v>0</v>
      </c>
    </row>
    <row r="30" spans="1:8" ht="31.5">
      <c r="A30" s="145" t="s">
        <v>14</v>
      </c>
      <c r="B30" s="21">
        <v>1</v>
      </c>
      <c r="C30" s="21">
        <v>4</v>
      </c>
      <c r="D30" s="35" t="s">
        <v>79</v>
      </c>
      <c r="E30" s="23">
        <v>120</v>
      </c>
      <c r="F30" s="273">
        <v>362.9</v>
      </c>
      <c r="G30" s="273">
        <v>0</v>
      </c>
      <c r="H30" s="274">
        <v>0</v>
      </c>
    </row>
    <row r="31" spans="1:8" ht="47.25">
      <c r="A31" s="104" t="s">
        <v>24</v>
      </c>
      <c r="B31" s="16">
        <v>1</v>
      </c>
      <c r="C31" s="16">
        <v>6</v>
      </c>
      <c r="D31" s="45" t="s">
        <v>7</v>
      </c>
      <c r="E31" s="33" t="s">
        <v>7</v>
      </c>
      <c r="F31" s="254">
        <f t="shared" ref="F31:H34" si="5">F32</f>
        <v>24.5</v>
      </c>
      <c r="G31" s="254">
        <f t="shared" si="5"/>
        <v>24.5</v>
      </c>
      <c r="H31" s="255">
        <f t="shared" si="5"/>
        <v>24.5</v>
      </c>
    </row>
    <row r="32" spans="1:8" ht="15.75">
      <c r="A32" s="149" t="s">
        <v>15</v>
      </c>
      <c r="B32" s="20">
        <v>1</v>
      </c>
      <c r="C32" s="21">
        <v>6</v>
      </c>
      <c r="D32" s="22" t="s">
        <v>10</v>
      </c>
      <c r="E32" s="23" t="s">
        <v>7</v>
      </c>
      <c r="F32" s="252">
        <f t="shared" si="5"/>
        <v>24.5</v>
      </c>
      <c r="G32" s="252">
        <f t="shared" si="5"/>
        <v>24.5</v>
      </c>
      <c r="H32" s="253">
        <f t="shared" si="5"/>
        <v>24.5</v>
      </c>
    </row>
    <row r="33" spans="1:8" ht="31.5">
      <c r="A33" s="145" t="s">
        <v>96</v>
      </c>
      <c r="B33" s="10">
        <v>1</v>
      </c>
      <c r="C33" s="11">
        <v>6</v>
      </c>
      <c r="D33" s="12" t="s">
        <v>25</v>
      </c>
      <c r="E33" s="13"/>
      <c r="F33" s="248">
        <f t="shared" si="5"/>
        <v>24.5</v>
      </c>
      <c r="G33" s="248">
        <f t="shared" si="5"/>
        <v>24.5</v>
      </c>
      <c r="H33" s="256">
        <f t="shared" si="5"/>
        <v>24.5</v>
      </c>
    </row>
    <row r="34" spans="1:8" ht="15.75">
      <c r="A34" s="37" t="s">
        <v>26</v>
      </c>
      <c r="B34" s="10">
        <v>1</v>
      </c>
      <c r="C34" s="11">
        <v>6</v>
      </c>
      <c r="D34" s="12" t="s">
        <v>25</v>
      </c>
      <c r="E34" s="13">
        <v>500</v>
      </c>
      <c r="F34" s="248">
        <f t="shared" si="5"/>
        <v>24.5</v>
      </c>
      <c r="G34" s="248">
        <f t="shared" si="5"/>
        <v>24.5</v>
      </c>
      <c r="H34" s="256">
        <f t="shared" si="5"/>
        <v>24.5</v>
      </c>
    </row>
    <row r="35" spans="1:8" ht="15.75">
      <c r="A35" s="37" t="s">
        <v>27</v>
      </c>
      <c r="B35" s="10">
        <v>1</v>
      </c>
      <c r="C35" s="11">
        <v>6</v>
      </c>
      <c r="D35" s="12" t="s">
        <v>25</v>
      </c>
      <c r="E35" s="13">
        <v>540</v>
      </c>
      <c r="F35" s="275">
        <v>24.5</v>
      </c>
      <c r="G35" s="275">
        <v>24.5</v>
      </c>
      <c r="H35" s="276">
        <v>24.5</v>
      </c>
    </row>
    <row r="36" spans="1:8" ht="15.75" hidden="1">
      <c r="A36" s="115" t="s">
        <v>28</v>
      </c>
      <c r="B36" s="4">
        <v>1</v>
      </c>
      <c r="C36" s="5">
        <v>7</v>
      </c>
      <c r="D36" s="6"/>
      <c r="E36" s="7"/>
      <c r="F36" s="257">
        <f t="shared" ref="F36:H37" si="6">F37</f>
        <v>0</v>
      </c>
      <c r="G36" s="257">
        <f t="shared" si="6"/>
        <v>0</v>
      </c>
      <c r="H36" s="258">
        <f t="shared" si="6"/>
        <v>0</v>
      </c>
    </row>
    <row r="37" spans="1:8" ht="15.75" hidden="1">
      <c r="A37" s="37" t="s">
        <v>9</v>
      </c>
      <c r="B37" s="10">
        <v>1</v>
      </c>
      <c r="C37" s="11">
        <v>7</v>
      </c>
      <c r="D37" s="12" t="s">
        <v>10</v>
      </c>
      <c r="E37" s="13"/>
      <c r="F37" s="135">
        <f t="shared" si="6"/>
        <v>0</v>
      </c>
      <c r="G37" s="135">
        <f t="shared" si="6"/>
        <v>0</v>
      </c>
      <c r="H37" s="125">
        <f t="shared" si="6"/>
        <v>0</v>
      </c>
    </row>
    <row r="38" spans="1:8" ht="31.5" hidden="1">
      <c r="A38" s="37" t="s">
        <v>29</v>
      </c>
      <c r="B38" s="10">
        <v>1</v>
      </c>
      <c r="C38" s="11">
        <v>7</v>
      </c>
      <c r="D38" s="12" t="s">
        <v>30</v>
      </c>
      <c r="E38" s="13"/>
      <c r="F38" s="135">
        <f t="shared" ref="F38:H39" si="7">F39</f>
        <v>0</v>
      </c>
      <c r="G38" s="135">
        <f t="shared" si="7"/>
        <v>0</v>
      </c>
      <c r="H38" s="125">
        <f t="shared" si="7"/>
        <v>0</v>
      </c>
    </row>
    <row r="39" spans="1:8" ht="31.5" hidden="1">
      <c r="A39" s="37" t="s">
        <v>122</v>
      </c>
      <c r="B39" s="10">
        <v>1</v>
      </c>
      <c r="C39" s="11">
        <v>7</v>
      </c>
      <c r="D39" s="12" t="s">
        <v>30</v>
      </c>
      <c r="E39" s="13">
        <v>200</v>
      </c>
      <c r="F39" s="135">
        <f t="shared" si="7"/>
        <v>0</v>
      </c>
      <c r="G39" s="135">
        <f t="shared" si="7"/>
        <v>0</v>
      </c>
      <c r="H39" s="125">
        <f t="shared" si="7"/>
        <v>0</v>
      </c>
    </row>
    <row r="40" spans="1:8" ht="31.5" hidden="1">
      <c r="A40" s="145" t="s">
        <v>18</v>
      </c>
      <c r="B40" s="10">
        <v>1</v>
      </c>
      <c r="C40" s="11">
        <v>7</v>
      </c>
      <c r="D40" s="12" t="s">
        <v>30</v>
      </c>
      <c r="E40" s="23">
        <v>240</v>
      </c>
      <c r="F40" s="275"/>
      <c r="G40" s="275"/>
      <c r="H40" s="276"/>
    </row>
    <row r="41" spans="1:8" ht="15.75">
      <c r="A41" s="152" t="s">
        <v>31</v>
      </c>
      <c r="B41" s="15">
        <v>1</v>
      </c>
      <c r="C41" s="16">
        <v>11</v>
      </c>
      <c r="D41" s="17" t="s">
        <v>7</v>
      </c>
      <c r="E41" s="18" t="s">
        <v>7</v>
      </c>
      <c r="F41" s="137">
        <f t="shared" ref="F41:H44" si="8">F42</f>
        <v>10</v>
      </c>
      <c r="G41" s="137">
        <f t="shared" si="8"/>
        <v>0</v>
      </c>
      <c r="H41" s="127">
        <f t="shared" si="8"/>
        <v>0</v>
      </c>
    </row>
    <row r="42" spans="1:8" ht="15.75">
      <c r="A42" s="37" t="s">
        <v>9</v>
      </c>
      <c r="B42" s="10">
        <v>1</v>
      </c>
      <c r="C42" s="11">
        <v>11</v>
      </c>
      <c r="D42" s="12" t="s">
        <v>10</v>
      </c>
      <c r="E42" s="13" t="s">
        <v>7</v>
      </c>
      <c r="F42" s="135">
        <f t="shared" si="8"/>
        <v>10</v>
      </c>
      <c r="G42" s="135">
        <f t="shared" si="8"/>
        <v>0</v>
      </c>
      <c r="H42" s="125">
        <f t="shared" si="8"/>
        <v>0</v>
      </c>
    </row>
    <row r="43" spans="1:8" ht="15.75">
      <c r="A43" s="37" t="s">
        <v>121</v>
      </c>
      <c r="B43" s="10">
        <v>1</v>
      </c>
      <c r="C43" s="11">
        <v>11</v>
      </c>
      <c r="D43" s="12" t="s">
        <v>32</v>
      </c>
      <c r="E43" s="13" t="s">
        <v>7</v>
      </c>
      <c r="F43" s="135">
        <f t="shared" si="8"/>
        <v>10</v>
      </c>
      <c r="G43" s="135">
        <f t="shared" si="8"/>
        <v>0</v>
      </c>
      <c r="H43" s="125">
        <f t="shared" si="8"/>
        <v>0</v>
      </c>
    </row>
    <row r="44" spans="1:8" ht="15.75">
      <c r="A44" s="37" t="s">
        <v>19</v>
      </c>
      <c r="B44" s="10">
        <v>1</v>
      </c>
      <c r="C44" s="11">
        <v>11</v>
      </c>
      <c r="D44" s="12" t="s">
        <v>32</v>
      </c>
      <c r="E44" s="13">
        <v>800</v>
      </c>
      <c r="F44" s="135">
        <f t="shared" si="8"/>
        <v>10</v>
      </c>
      <c r="G44" s="135">
        <f t="shared" si="8"/>
        <v>0</v>
      </c>
      <c r="H44" s="125">
        <f t="shared" si="8"/>
        <v>0</v>
      </c>
    </row>
    <row r="45" spans="1:8" ht="15.75">
      <c r="A45" s="149" t="s">
        <v>33</v>
      </c>
      <c r="B45" s="20">
        <v>1</v>
      </c>
      <c r="C45" s="21">
        <v>11</v>
      </c>
      <c r="D45" s="22" t="s">
        <v>32</v>
      </c>
      <c r="E45" s="23">
        <v>870</v>
      </c>
      <c r="F45" s="273">
        <v>10</v>
      </c>
      <c r="G45" s="273">
        <v>0</v>
      </c>
      <c r="H45" s="274">
        <v>0</v>
      </c>
    </row>
    <row r="46" spans="1:8" ht="15.75">
      <c r="A46" s="151" t="s">
        <v>34</v>
      </c>
      <c r="B46" s="30">
        <v>1</v>
      </c>
      <c r="C46" s="31">
        <v>13</v>
      </c>
      <c r="D46" s="32" t="s">
        <v>7</v>
      </c>
      <c r="E46" s="33" t="s">
        <v>7</v>
      </c>
      <c r="F46" s="138">
        <f>F47</f>
        <v>71.900000000000006</v>
      </c>
      <c r="G46" s="138">
        <f>G47</f>
        <v>5</v>
      </c>
      <c r="H46" s="128">
        <f>H47</f>
        <v>5</v>
      </c>
    </row>
    <row r="47" spans="1:8" ht="15.75">
      <c r="A47" s="37" t="s">
        <v>9</v>
      </c>
      <c r="B47" s="10">
        <v>1</v>
      </c>
      <c r="C47" s="11">
        <v>13</v>
      </c>
      <c r="D47" s="12" t="s">
        <v>10</v>
      </c>
      <c r="E47" s="13" t="s">
        <v>7</v>
      </c>
      <c r="F47" s="135">
        <f>F48+F51</f>
        <v>71.900000000000006</v>
      </c>
      <c r="G47" s="135">
        <f>G48+G51</f>
        <v>5</v>
      </c>
      <c r="H47" s="125">
        <f>H48+H51</f>
        <v>5</v>
      </c>
    </row>
    <row r="48" spans="1:8" ht="31.5">
      <c r="A48" s="37" t="s">
        <v>35</v>
      </c>
      <c r="B48" s="10">
        <v>1</v>
      </c>
      <c r="C48" s="11">
        <v>13</v>
      </c>
      <c r="D48" s="12" t="s">
        <v>36</v>
      </c>
      <c r="E48" s="13" t="s">
        <v>7</v>
      </c>
      <c r="F48" s="135">
        <f t="shared" ref="F48:H49" si="9">F49</f>
        <v>61.9</v>
      </c>
      <c r="G48" s="135">
        <f t="shared" si="9"/>
        <v>0</v>
      </c>
      <c r="H48" s="125">
        <f t="shared" si="9"/>
        <v>0</v>
      </c>
    </row>
    <row r="49" spans="1:8" ht="31.5">
      <c r="A49" s="37" t="s">
        <v>122</v>
      </c>
      <c r="B49" s="10">
        <v>1</v>
      </c>
      <c r="C49" s="11">
        <v>13</v>
      </c>
      <c r="D49" s="12" t="s">
        <v>36</v>
      </c>
      <c r="E49" s="13">
        <v>200</v>
      </c>
      <c r="F49" s="135">
        <f t="shared" si="9"/>
        <v>61.9</v>
      </c>
      <c r="G49" s="135">
        <f t="shared" si="9"/>
        <v>0</v>
      </c>
      <c r="H49" s="125">
        <f t="shared" si="9"/>
        <v>0</v>
      </c>
    </row>
    <row r="50" spans="1:8" ht="31.5">
      <c r="A50" s="145" t="s">
        <v>18</v>
      </c>
      <c r="B50" s="21">
        <v>1</v>
      </c>
      <c r="C50" s="21">
        <v>13</v>
      </c>
      <c r="D50" s="35" t="s">
        <v>36</v>
      </c>
      <c r="E50" s="23">
        <v>240</v>
      </c>
      <c r="F50" s="273">
        <v>61.9</v>
      </c>
      <c r="G50" s="273">
        <v>0</v>
      </c>
      <c r="H50" s="274">
        <v>0</v>
      </c>
    </row>
    <row r="51" spans="1:8" ht="15.75">
      <c r="A51" s="145" t="s">
        <v>37</v>
      </c>
      <c r="B51" s="21">
        <v>1</v>
      </c>
      <c r="C51" s="21">
        <v>13</v>
      </c>
      <c r="D51" s="35" t="s">
        <v>38</v>
      </c>
      <c r="E51" s="23" t="s">
        <v>7</v>
      </c>
      <c r="F51" s="136">
        <f>F52+F54</f>
        <v>10</v>
      </c>
      <c r="G51" s="136">
        <f>G52+G54</f>
        <v>5</v>
      </c>
      <c r="H51" s="126">
        <f>H52+H54</f>
        <v>5</v>
      </c>
    </row>
    <row r="52" spans="1:8" ht="31.5">
      <c r="A52" s="37" t="s">
        <v>122</v>
      </c>
      <c r="B52" s="21">
        <v>1</v>
      </c>
      <c r="C52" s="21">
        <v>13</v>
      </c>
      <c r="D52" s="35" t="s">
        <v>38</v>
      </c>
      <c r="E52" s="23">
        <v>200</v>
      </c>
      <c r="F52" s="136">
        <f>F53</f>
        <v>5</v>
      </c>
      <c r="G52" s="136">
        <f>G53</f>
        <v>0</v>
      </c>
      <c r="H52" s="126">
        <f>H53</f>
        <v>0</v>
      </c>
    </row>
    <row r="53" spans="1:8" ht="31.5">
      <c r="A53" s="149" t="s">
        <v>18</v>
      </c>
      <c r="B53" s="20">
        <v>1</v>
      </c>
      <c r="C53" s="21">
        <v>13</v>
      </c>
      <c r="D53" s="35" t="s">
        <v>38</v>
      </c>
      <c r="E53" s="23">
        <v>240</v>
      </c>
      <c r="F53" s="273">
        <v>5</v>
      </c>
      <c r="G53" s="273">
        <v>0</v>
      </c>
      <c r="H53" s="274">
        <v>0</v>
      </c>
    </row>
    <row r="54" spans="1:8" ht="15.75">
      <c r="A54" s="37" t="s">
        <v>19</v>
      </c>
      <c r="B54" s="10">
        <v>1</v>
      </c>
      <c r="C54" s="11">
        <v>13</v>
      </c>
      <c r="D54" s="35" t="s">
        <v>38</v>
      </c>
      <c r="E54" s="13">
        <v>800</v>
      </c>
      <c r="F54" s="135">
        <f>F55+F56</f>
        <v>5</v>
      </c>
      <c r="G54" s="135">
        <f>G55+G56</f>
        <v>5</v>
      </c>
      <c r="H54" s="125">
        <f>H55+H56</f>
        <v>5</v>
      </c>
    </row>
    <row r="55" spans="1:8" ht="15.75" hidden="1">
      <c r="A55" s="149" t="s">
        <v>39</v>
      </c>
      <c r="B55" s="20">
        <v>1</v>
      </c>
      <c r="C55" s="21">
        <v>13</v>
      </c>
      <c r="D55" s="36" t="s">
        <v>38</v>
      </c>
      <c r="E55" s="23">
        <v>830</v>
      </c>
      <c r="F55" s="273"/>
      <c r="G55" s="273"/>
      <c r="H55" s="274"/>
    </row>
    <row r="56" spans="1:8" ht="15.75">
      <c r="A56" s="145" t="s">
        <v>20</v>
      </c>
      <c r="B56" s="20">
        <v>1</v>
      </c>
      <c r="C56" s="21">
        <v>13</v>
      </c>
      <c r="D56" s="35" t="s">
        <v>38</v>
      </c>
      <c r="E56" s="23">
        <v>850</v>
      </c>
      <c r="F56" s="273">
        <v>5</v>
      </c>
      <c r="G56" s="273">
        <v>5</v>
      </c>
      <c r="H56" s="274">
        <v>5</v>
      </c>
    </row>
    <row r="57" spans="1:8" ht="15.75">
      <c r="A57" s="115" t="s">
        <v>175</v>
      </c>
      <c r="B57" s="4">
        <v>2</v>
      </c>
      <c r="C57" s="5"/>
      <c r="D57" s="6" t="s">
        <v>7</v>
      </c>
      <c r="E57" s="7" t="s">
        <v>7</v>
      </c>
      <c r="F57" s="134">
        <f>F58</f>
        <v>284.5</v>
      </c>
      <c r="G57" s="134">
        <f t="shared" ref="G57:H57" si="10">G58</f>
        <v>294.20000000000005</v>
      </c>
      <c r="H57" s="134">
        <f t="shared" si="10"/>
        <v>304.60000000000002</v>
      </c>
    </row>
    <row r="58" spans="1:8" ht="15.75">
      <c r="A58" s="115" t="s">
        <v>40</v>
      </c>
      <c r="B58" s="4">
        <v>2</v>
      </c>
      <c r="C58" s="5">
        <v>3</v>
      </c>
      <c r="D58" s="6" t="s">
        <v>7</v>
      </c>
      <c r="E58" s="7" t="s">
        <v>7</v>
      </c>
      <c r="F58" s="134">
        <f t="shared" ref="F58:H59" si="11">F59</f>
        <v>284.5</v>
      </c>
      <c r="G58" s="134">
        <f t="shared" si="11"/>
        <v>294.20000000000005</v>
      </c>
      <c r="H58" s="124">
        <f t="shared" si="11"/>
        <v>304.60000000000002</v>
      </c>
    </row>
    <row r="59" spans="1:8" ht="15.75">
      <c r="A59" s="37" t="s">
        <v>15</v>
      </c>
      <c r="B59" s="10">
        <v>2</v>
      </c>
      <c r="C59" s="11">
        <v>3</v>
      </c>
      <c r="D59" s="12" t="s">
        <v>10</v>
      </c>
      <c r="E59" s="13" t="s">
        <v>7</v>
      </c>
      <c r="F59" s="135">
        <f t="shared" si="11"/>
        <v>284.5</v>
      </c>
      <c r="G59" s="135">
        <f t="shared" si="11"/>
        <v>294.20000000000005</v>
      </c>
      <c r="H59" s="125">
        <f t="shared" si="11"/>
        <v>304.60000000000002</v>
      </c>
    </row>
    <row r="60" spans="1:8" s="40" customFormat="1" ht="47.25">
      <c r="A60" s="37" t="s">
        <v>41</v>
      </c>
      <c r="B60" s="10">
        <v>2</v>
      </c>
      <c r="C60" s="11">
        <v>3</v>
      </c>
      <c r="D60" s="12" t="s">
        <v>42</v>
      </c>
      <c r="E60" s="38" t="s">
        <v>7</v>
      </c>
      <c r="F60" s="135">
        <f>F61+F63</f>
        <v>284.5</v>
      </c>
      <c r="G60" s="135">
        <f>G61+G63</f>
        <v>294.20000000000005</v>
      </c>
      <c r="H60" s="125">
        <f>H61+H63</f>
        <v>304.60000000000002</v>
      </c>
    </row>
    <row r="61" spans="1:8" ht="63">
      <c r="A61" s="37" t="s">
        <v>13</v>
      </c>
      <c r="B61" s="10">
        <v>2</v>
      </c>
      <c r="C61" s="11">
        <v>3</v>
      </c>
      <c r="D61" s="12" t="s">
        <v>42</v>
      </c>
      <c r="E61" s="13">
        <v>100</v>
      </c>
      <c r="F61" s="135">
        <f>F62</f>
        <v>265.89999999999998</v>
      </c>
      <c r="G61" s="135">
        <f>G62</f>
        <v>284.60000000000002</v>
      </c>
      <c r="H61" s="125">
        <f>H62</f>
        <v>304.5</v>
      </c>
    </row>
    <row r="62" spans="1:8" ht="31.5">
      <c r="A62" s="37" t="s">
        <v>43</v>
      </c>
      <c r="B62" s="10">
        <v>2</v>
      </c>
      <c r="C62" s="11">
        <v>3</v>
      </c>
      <c r="D62" s="12" t="s">
        <v>42</v>
      </c>
      <c r="E62" s="13">
        <v>120</v>
      </c>
      <c r="F62" s="275">
        <v>265.89999999999998</v>
      </c>
      <c r="G62" s="275">
        <v>284.60000000000002</v>
      </c>
      <c r="H62" s="276">
        <v>304.5</v>
      </c>
    </row>
    <row r="63" spans="1:8" ht="31.5">
      <c r="A63" s="37" t="s">
        <v>122</v>
      </c>
      <c r="B63" s="10">
        <v>2</v>
      </c>
      <c r="C63" s="11">
        <v>3</v>
      </c>
      <c r="D63" s="12" t="s">
        <v>44</v>
      </c>
      <c r="E63" s="13">
        <v>200</v>
      </c>
      <c r="F63" s="135">
        <f>F64</f>
        <v>18.600000000000001</v>
      </c>
      <c r="G63" s="135">
        <f>G64</f>
        <v>9.6</v>
      </c>
      <c r="H63" s="125">
        <f>H64</f>
        <v>0.1</v>
      </c>
    </row>
    <row r="64" spans="1:8" ht="31.5">
      <c r="A64" s="37" t="s">
        <v>18</v>
      </c>
      <c r="B64" s="10">
        <v>2</v>
      </c>
      <c r="C64" s="11">
        <v>3</v>
      </c>
      <c r="D64" s="12" t="s">
        <v>44</v>
      </c>
      <c r="E64" s="13">
        <v>240</v>
      </c>
      <c r="F64" s="275">
        <v>18.600000000000001</v>
      </c>
      <c r="G64" s="275">
        <v>9.6</v>
      </c>
      <c r="H64" s="276">
        <v>0.1</v>
      </c>
    </row>
    <row r="65" spans="1:8" ht="31.5">
      <c r="A65" s="115" t="s">
        <v>45</v>
      </c>
      <c r="B65" s="4">
        <v>3</v>
      </c>
      <c r="C65" s="11"/>
      <c r="D65" s="12"/>
      <c r="E65" s="13"/>
      <c r="F65" s="134">
        <f>F66</f>
        <v>69.099999999999994</v>
      </c>
      <c r="G65" s="134">
        <f t="shared" ref="G65:H67" si="12">G66</f>
        <v>100</v>
      </c>
      <c r="H65" s="134">
        <f t="shared" si="12"/>
        <v>50</v>
      </c>
    </row>
    <row r="66" spans="1:8" ht="47.25">
      <c r="A66" s="246" t="s">
        <v>168</v>
      </c>
      <c r="B66" s="4">
        <v>3</v>
      </c>
      <c r="C66" s="183">
        <v>10</v>
      </c>
      <c r="D66" s="6" t="s">
        <v>7</v>
      </c>
      <c r="E66" s="7" t="s">
        <v>7</v>
      </c>
      <c r="F66" s="134">
        <f>F67</f>
        <v>69.099999999999994</v>
      </c>
      <c r="G66" s="134">
        <f t="shared" si="12"/>
        <v>100</v>
      </c>
      <c r="H66" s="134">
        <f t="shared" si="12"/>
        <v>50</v>
      </c>
    </row>
    <row r="67" spans="1:8" ht="63">
      <c r="A67" s="246" t="s">
        <v>132</v>
      </c>
      <c r="B67" s="4">
        <v>3</v>
      </c>
      <c r="C67" s="183">
        <v>10</v>
      </c>
      <c r="D67" s="6" t="s">
        <v>46</v>
      </c>
      <c r="E67" s="7" t="s">
        <v>7</v>
      </c>
      <c r="F67" s="134">
        <f>F68</f>
        <v>69.099999999999994</v>
      </c>
      <c r="G67" s="134">
        <f t="shared" si="12"/>
        <v>100</v>
      </c>
      <c r="H67" s="134">
        <f t="shared" si="12"/>
        <v>50</v>
      </c>
    </row>
    <row r="68" spans="1:8" ht="47.25">
      <c r="A68" s="37" t="s">
        <v>49</v>
      </c>
      <c r="B68" s="10">
        <v>3</v>
      </c>
      <c r="C68" s="188">
        <v>10</v>
      </c>
      <c r="D68" s="22" t="s">
        <v>48</v>
      </c>
      <c r="E68" s="13" t="s">
        <v>7</v>
      </c>
      <c r="F68" s="135">
        <f t="shared" ref="F68:H69" si="13">F69</f>
        <v>69.099999999999994</v>
      </c>
      <c r="G68" s="135">
        <f t="shared" si="13"/>
        <v>100</v>
      </c>
      <c r="H68" s="125">
        <f t="shared" si="13"/>
        <v>50</v>
      </c>
    </row>
    <row r="69" spans="1:8" ht="31.5">
      <c r="A69" s="37" t="s">
        <v>122</v>
      </c>
      <c r="B69" s="20">
        <v>3</v>
      </c>
      <c r="C69" s="192">
        <v>10</v>
      </c>
      <c r="D69" s="22" t="s">
        <v>48</v>
      </c>
      <c r="E69" s="23">
        <v>200</v>
      </c>
      <c r="F69" s="136">
        <f t="shared" si="13"/>
        <v>69.099999999999994</v>
      </c>
      <c r="G69" s="136">
        <f t="shared" si="13"/>
        <v>100</v>
      </c>
      <c r="H69" s="126">
        <f t="shared" si="13"/>
        <v>50</v>
      </c>
    </row>
    <row r="70" spans="1:8" ht="31.5">
      <c r="A70" s="149" t="s">
        <v>18</v>
      </c>
      <c r="B70" s="20">
        <v>3</v>
      </c>
      <c r="C70" s="192">
        <v>10</v>
      </c>
      <c r="D70" s="22" t="s">
        <v>48</v>
      </c>
      <c r="E70" s="23">
        <v>240</v>
      </c>
      <c r="F70" s="273">
        <f>62+7.1</f>
        <v>69.099999999999994</v>
      </c>
      <c r="G70" s="273">
        <v>100</v>
      </c>
      <c r="H70" s="274">
        <v>50</v>
      </c>
    </row>
    <row r="71" spans="1:8" ht="15.75">
      <c r="A71" s="152" t="s">
        <v>50</v>
      </c>
      <c r="B71" s="15">
        <v>4</v>
      </c>
      <c r="C71" s="11"/>
      <c r="D71" s="12"/>
      <c r="E71" s="13"/>
      <c r="F71" s="134">
        <f>F72</f>
        <v>1033.3</v>
      </c>
      <c r="G71" s="134">
        <f t="shared" ref="G71:H72" si="14">G72</f>
        <v>1082.2</v>
      </c>
      <c r="H71" s="134">
        <f t="shared" si="14"/>
        <v>1141</v>
      </c>
    </row>
    <row r="72" spans="1:8" ht="15.75">
      <c r="A72" s="152" t="s">
        <v>51</v>
      </c>
      <c r="B72" s="15">
        <v>4</v>
      </c>
      <c r="C72" s="16">
        <v>9</v>
      </c>
      <c r="D72" s="17" t="s">
        <v>7</v>
      </c>
      <c r="E72" s="18" t="s">
        <v>7</v>
      </c>
      <c r="F72" s="137">
        <f>F73</f>
        <v>1033.3</v>
      </c>
      <c r="G72" s="137">
        <f t="shared" si="14"/>
        <v>1082.2</v>
      </c>
      <c r="H72" s="137">
        <f t="shared" si="14"/>
        <v>1141</v>
      </c>
    </row>
    <row r="73" spans="1:8" ht="31.5">
      <c r="A73" s="246" t="s">
        <v>133</v>
      </c>
      <c r="B73" s="4">
        <v>4</v>
      </c>
      <c r="C73" s="5">
        <v>9</v>
      </c>
      <c r="D73" s="6" t="s">
        <v>52</v>
      </c>
      <c r="E73" s="18"/>
      <c r="F73" s="137">
        <f>F74+F78</f>
        <v>1033.3</v>
      </c>
      <c r="G73" s="137">
        <f>G74+G78</f>
        <v>1082.2</v>
      </c>
      <c r="H73" s="127">
        <f>H74+H78</f>
        <v>1141</v>
      </c>
    </row>
    <row r="74" spans="1:8" ht="31.5">
      <c r="A74" s="246" t="s">
        <v>134</v>
      </c>
      <c r="B74" s="4">
        <v>4</v>
      </c>
      <c r="C74" s="5">
        <v>9</v>
      </c>
      <c r="D74" s="6" t="s">
        <v>53</v>
      </c>
      <c r="E74" s="18"/>
      <c r="F74" s="137">
        <f t="shared" ref="F74:H76" si="15">F75</f>
        <v>938.3</v>
      </c>
      <c r="G74" s="137">
        <f t="shared" si="15"/>
        <v>987.2</v>
      </c>
      <c r="H74" s="127">
        <f t="shared" si="15"/>
        <v>1046</v>
      </c>
    </row>
    <row r="75" spans="1:8" ht="31.5">
      <c r="A75" s="214" t="s">
        <v>135</v>
      </c>
      <c r="B75" s="10">
        <v>4</v>
      </c>
      <c r="C75" s="11">
        <v>9</v>
      </c>
      <c r="D75" s="12" t="s">
        <v>54</v>
      </c>
      <c r="E75" s="18"/>
      <c r="F75" s="136">
        <f t="shared" si="15"/>
        <v>938.3</v>
      </c>
      <c r="G75" s="136">
        <f t="shared" si="15"/>
        <v>987.2</v>
      </c>
      <c r="H75" s="126">
        <f t="shared" si="15"/>
        <v>1046</v>
      </c>
    </row>
    <row r="76" spans="1:8" ht="31.5">
      <c r="A76" s="214" t="s">
        <v>122</v>
      </c>
      <c r="B76" s="10">
        <v>4</v>
      </c>
      <c r="C76" s="11">
        <v>9</v>
      </c>
      <c r="D76" s="12" t="s">
        <v>54</v>
      </c>
      <c r="E76" s="23">
        <v>200</v>
      </c>
      <c r="F76" s="136">
        <f t="shared" si="15"/>
        <v>938.3</v>
      </c>
      <c r="G76" s="136">
        <f t="shared" si="15"/>
        <v>987.2</v>
      </c>
      <c r="H76" s="126">
        <f t="shared" si="15"/>
        <v>1046</v>
      </c>
    </row>
    <row r="77" spans="1:8" ht="31.5">
      <c r="A77" s="157" t="s">
        <v>18</v>
      </c>
      <c r="B77" s="10">
        <v>4</v>
      </c>
      <c r="C77" s="11">
        <v>9</v>
      </c>
      <c r="D77" s="12" t="s">
        <v>54</v>
      </c>
      <c r="E77" s="23">
        <v>240</v>
      </c>
      <c r="F77" s="273">
        <v>938.3</v>
      </c>
      <c r="G77" s="273">
        <v>987.2</v>
      </c>
      <c r="H77" s="274">
        <v>1046</v>
      </c>
    </row>
    <row r="78" spans="1:8" ht="47.25">
      <c r="A78" s="246" t="s">
        <v>136</v>
      </c>
      <c r="B78" s="4">
        <v>4</v>
      </c>
      <c r="C78" s="5">
        <v>9</v>
      </c>
      <c r="D78" s="6" t="s">
        <v>55</v>
      </c>
      <c r="E78" s="18"/>
      <c r="F78" s="137">
        <f t="shared" ref="F78:H80" si="16">F79</f>
        <v>95</v>
      </c>
      <c r="G78" s="137">
        <f t="shared" si="16"/>
        <v>95</v>
      </c>
      <c r="H78" s="127">
        <f t="shared" si="16"/>
        <v>95</v>
      </c>
    </row>
    <row r="79" spans="1:8" ht="31.5">
      <c r="A79" s="214" t="s">
        <v>137</v>
      </c>
      <c r="B79" s="10">
        <v>4</v>
      </c>
      <c r="C79" s="11">
        <v>9</v>
      </c>
      <c r="D79" s="12" t="s">
        <v>56</v>
      </c>
      <c r="E79" s="18"/>
      <c r="F79" s="136">
        <f t="shared" si="16"/>
        <v>95</v>
      </c>
      <c r="G79" s="136">
        <f t="shared" si="16"/>
        <v>95</v>
      </c>
      <c r="H79" s="126">
        <f t="shared" si="16"/>
        <v>95</v>
      </c>
    </row>
    <row r="80" spans="1:8" ht="31.5">
      <c r="A80" s="37" t="s">
        <v>122</v>
      </c>
      <c r="B80" s="10">
        <v>4</v>
      </c>
      <c r="C80" s="11">
        <v>9</v>
      </c>
      <c r="D80" s="12" t="s">
        <v>56</v>
      </c>
      <c r="E80" s="23">
        <v>200</v>
      </c>
      <c r="F80" s="136">
        <f t="shared" si="16"/>
        <v>95</v>
      </c>
      <c r="G80" s="136">
        <f t="shared" si="16"/>
        <v>95</v>
      </c>
      <c r="H80" s="126">
        <f t="shared" si="16"/>
        <v>95</v>
      </c>
    </row>
    <row r="81" spans="1:8" ht="31.5">
      <c r="A81" s="149" t="s">
        <v>18</v>
      </c>
      <c r="B81" s="10">
        <v>4</v>
      </c>
      <c r="C81" s="11">
        <v>9</v>
      </c>
      <c r="D81" s="12" t="s">
        <v>56</v>
      </c>
      <c r="E81" s="23">
        <v>240</v>
      </c>
      <c r="F81" s="273">
        <v>95</v>
      </c>
      <c r="G81" s="273">
        <v>95</v>
      </c>
      <c r="H81" s="274">
        <v>95</v>
      </c>
    </row>
    <row r="82" spans="1:8" ht="15.75">
      <c r="A82" s="152" t="s">
        <v>58</v>
      </c>
      <c r="B82" s="15">
        <v>5</v>
      </c>
      <c r="C82" s="16" t="s">
        <v>7</v>
      </c>
      <c r="D82" s="17" t="s">
        <v>7</v>
      </c>
      <c r="E82" s="18" t="s">
        <v>7</v>
      </c>
      <c r="F82" s="137">
        <f>F83+F88</f>
        <v>953.09999999999991</v>
      </c>
      <c r="G82" s="137">
        <f>G83+G88</f>
        <v>55</v>
      </c>
      <c r="H82" s="137">
        <f>H83+H88</f>
        <v>55</v>
      </c>
    </row>
    <row r="83" spans="1:8" ht="15.75">
      <c r="A83" s="115" t="s">
        <v>59</v>
      </c>
      <c r="B83" s="4">
        <v>5</v>
      </c>
      <c r="C83" s="5">
        <v>1</v>
      </c>
      <c r="D83" s="6" t="s">
        <v>7</v>
      </c>
      <c r="E83" s="7" t="s">
        <v>7</v>
      </c>
      <c r="F83" s="134">
        <f>F84</f>
        <v>7.5</v>
      </c>
      <c r="G83" s="134">
        <f t="shared" ref="G83:H84" si="17">G84</f>
        <v>5</v>
      </c>
      <c r="H83" s="134">
        <f t="shared" si="17"/>
        <v>5</v>
      </c>
    </row>
    <row r="84" spans="1:8" ht="15.75">
      <c r="A84" s="37" t="s">
        <v>60</v>
      </c>
      <c r="B84" s="10">
        <v>5</v>
      </c>
      <c r="C84" s="11">
        <v>1</v>
      </c>
      <c r="D84" s="12" t="s">
        <v>10</v>
      </c>
      <c r="E84" s="13"/>
      <c r="F84" s="135">
        <f>F85</f>
        <v>7.5</v>
      </c>
      <c r="G84" s="135">
        <f t="shared" si="17"/>
        <v>5</v>
      </c>
      <c r="H84" s="135">
        <f t="shared" si="17"/>
        <v>5</v>
      </c>
    </row>
    <row r="85" spans="1:8" ht="15.75">
      <c r="A85" s="149" t="s">
        <v>61</v>
      </c>
      <c r="B85" s="10">
        <v>5</v>
      </c>
      <c r="C85" s="11">
        <v>1</v>
      </c>
      <c r="D85" s="12" t="s">
        <v>62</v>
      </c>
      <c r="E85" s="13"/>
      <c r="F85" s="135">
        <f t="shared" ref="F85:H86" si="18">F86</f>
        <v>7.5</v>
      </c>
      <c r="G85" s="135">
        <f t="shared" si="18"/>
        <v>5</v>
      </c>
      <c r="H85" s="125">
        <f t="shared" si="18"/>
        <v>5</v>
      </c>
    </row>
    <row r="86" spans="1:8" ht="31.5">
      <c r="A86" s="37" t="s">
        <v>122</v>
      </c>
      <c r="B86" s="10">
        <v>5</v>
      </c>
      <c r="C86" s="11">
        <v>1</v>
      </c>
      <c r="D86" s="12" t="s">
        <v>62</v>
      </c>
      <c r="E86" s="13">
        <v>200</v>
      </c>
      <c r="F86" s="135">
        <f t="shared" si="18"/>
        <v>7.5</v>
      </c>
      <c r="G86" s="135">
        <f t="shared" si="18"/>
        <v>5</v>
      </c>
      <c r="H86" s="125">
        <f t="shared" si="18"/>
        <v>5</v>
      </c>
    </row>
    <row r="87" spans="1:8" ht="31.5">
      <c r="A87" s="149" t="s">
        <v>18</v>
      </c>
      <c r="B87" s="10">
        <v>5</v>
      </c>
      <c r="C87" s="11">
        <v>1</v>
      </c>
      <c r="D87" s="12" t="s">
        <v>62</v>
      </c>
      <c r="E87" s="13">
        <v>240</v>
      </c>
      <c r="F87" s="275">
        <v>7.5</v>
      </c>
      <c r="G87" s="275">
        <v>5</v>
      </c>
      <c r="H87" s="276">
        <v>5</v>
      </c>
    </row>
    <row r="88" spans="1:8" ht="15.75">
      <c r="A88" s="152" t="s">
        <v>63</v>
      </c>
      <c r="B88" s="4">
        <v>5</v>
      </c>
      <c r="C88" s="5">
        <v>3</v>
      </c>
      <c r="D88" s="6"/>
      <c r="E88" s="7"/>
      <c r="F88" s="134">
        <f>F89</f>
        <v>945.59999999999991</v>
      </c>
      <c r="G88" s="134">
        <f t="shared" ref="G88:H88" si="19">G89</f>
        <v>50</v>
      </c>
      <c r="H88" s="134">
        <f t="shared" si="19"/>
        <v>50</v>
      </c>
    </row>
    <row r="89" spans="1:8" ht="31.5">
      <c r="A89" s="246" t="s">
        <v>138</v>
      </c>
      <c r="B89" s="4">
        <v>5</v>
      </c>
      <c r="C89" s="5">
        <v>3</v>
      </c>
      <c r="D89" s="6" t="s">
        <v>64</v>
      </c>
      <c r="E89" s="7" t="s">
        <v>7</v>
      </c>
      <c r="F89" s="134">
        <f>F90+F100+F104+F108</f>
        <v>945.59999999999991</v>
      </c>
      <c r="G89" s="134">
        <f>G90+G100+G104+G108</f>
        <v>50</v>
      </c>
      <c r="H89" s="124">
        <f>H90+H100+H104+H108</f>
        <v>50</v>
      </c>
    </row>
    <row r="90" spans="1:8" ht="47.25">
      <c r="A90" s="246" t="s">
        <v>139</v>
      </c>
      <c r="B90" s="4">
        <v>5</v>
      </c>
      <c r="C90" s="5">
        <v>3</v>
      </c>
      <c r="D90" s="6" t="s">
        <v>65</v>
      </c>
      <c r="E90" s="7"/>
      <c r="F90" s="134">
        <f>F91+F94+F97</f>
        <v>835.09999999999991</v>
      </c>
      <c r="G90" s="134">
        <f t="shared" ref="G90:H90" si="20">G91+G94+G97</f>
        <v>30</v>
      </c>
      <c r="H90" s="134">
        <f t="shared" si="20"/>
        <v>30</v>
      </c>
    </row>
    <row r="91" spans="1:8" ht="47.25">
      <c r="A91" s="214" t="s">
        <v>379</v>
      </c>
      <c r="B91" s="10">
        <v>5</v>
      </c>
      <c r="C91" s="11">
        <v>3</v>
      </c>
      <c r="D91" s="12" t="s">
        <v>66</v>
      </c>
      <c r="E91" s="13"/>
      <c r="F91" s="135">
        <f t="shared" ref="F91:H92" si="21">F92</f>
        <v>415</v>
      </c>
      <c r="G91" s="135">
        <f t="shared" si="21"/>
        <v>30</v>
      </c>
      <c r="H91" s="125">
        <f t="shared" si="21"/>
        <v>30</v>
      </c>
    </row>
    <row r="92" spans="1:8" ht="31.5">
      <c r="A92" s="214" t="s">
        <v>122</v>
      </c>
      <c r="B92" s="10">
        <v>5</v>
      </c>
      <c r="C92" s="11">
        <v>3</v>
      </c>
      <c r="D92" s="12" t="s">
        <v>66</v>
      </c>
      <c r="E92" s="13">
        <v>200</v>
      </c>
      <c r="F92" s="135">
        <f t="shared" si="21"/>
        <v>415</v>
      </c>
      <c r="G92" s="135">
        <f t="shared" si="21"/>
        <v>30</v>
      </c>
      <c r="H92" s="125">
        <f t="shared" si="21"/>
        <v>30</v>
      </c>
    </row>
    <row r="93" spans="1:8" ht="31.5">
      <c r="A93" s="147" t="s">
        <v>18</v>
      </c>
      <c r="B93" s="21">
        <v>5</v>
      </c>
      <c r="C93" s="11">
        <v>3</v>
      </c>
      <c r="D93" s="12" t="s">
        <v>66</v>
      </c>
      <c r="E93" s="13">
        <v>240</v>
      </c>
      <c r="F93" s="275">
        <v>415</v>
      </c>
      <c r="G93" s="275">
        <v>30</v>
      </c>
      <c r="H93" s="276">
        <v>30</v>
      </c>
    </row>
    <row r="94" spans="1:8" ht="78.75">
      <c r="A94" s="382" t="s">
        <v>375</v>
      </c>
      <c r="B94" s="21">
        <v>5</v>
      </c>
      <c r="C94" s="21">
        <v>3</v>
      </c>
      <c r="D94" s="35" t="s">
        <v>376</v>
      </c>
      <c r="E94" s="13"/>
      <c r="F94" s="135">
        <f>F95</f>
        <v>298.3</v>
      </c>
      <c r="G94" s="135">
        <f t="shared" ref="G94:H95" si="22">G95</f>
        <v>0</v>
      </c>
      <c r="H94" s="135">
        <f t="shared" si="22"/>
        <v>0</v>
      </c>
    </row>
    <row r="95" spans="1:8" ht="31.5">
      <c r="A95" s="262" t="s">
        <v>122</v>
      </c>
      <c r="B95" s="21">
        <v>5</v>
      </c>
      <c r="C95" s="21">
        <v>3</v>
      </c>
      <c r="D95" s="35" t="s">
        <v>376</v>
      </c>
      <c r="E95" s="13">
        <v>200</v>
      </c>
      <c r="F95" s="135">
        <f>F96</f>
        <v>298.3</v>
      </c>
      <c r="G95" s="135">
        <f t="shared" si="22"/>
        <v>0</v>
      </c>
      <c r="H95" s="135">
        <f t="shared" si="22"/>
        <v>0</v>
      </c>
    </row>
    <row r="96" spans="1:8" ht="31.5">
      <c r="A96" s="262" t="s">
        <v>18</v>
      </c>
      <c r="B96" s="21">
        <v>5</v>
      </c>
      <c r="C96" s="21">
        <v>3</v>
      </c>
      <c r="D96" s="35" t="s">
        <v>376</v>
      </c>
      <c r="E96" s="13">
        <v>240</v>
      </c>
      <c r="F96" s="275">
        <v>298.3</v>
      </c>
      <c r="G96" s="275">
        <v>0</v>
      </c>
      <c r="H96" s="275">
        <v>0</v>
      </c>
    </row>
    <row r="97" spans="1:8" ht="78.75">
      <c r="A97" s="382" t="s">
        <v>377</v>
      </c>
      <c r="B97" s="21">
        <v>5</v>
      </c>
      <c r="C97" s="21">
        <v>3</v>
      </c>
      <c r="D97" s="35" t="s">
        <v>378</v>
      </c>
      <c r="E97" s="13"/>
      <c r="F97" s="135">
        <f>F98</f>
        <v>121.8</v>
      </c>
      <c r="G97" s="135">
        <f t="shared" ref="G97:H98" si="23">G98</f>
        <v>0</v>
      </c>
      <c r="H97" s="135">
        <f t="shared" si="23"/>
        <v>0</v>
      </c>
    </row>
    <row r="98" spans="1:8" ht="31.5">
      <c r="A98" s="262" t="s">
        <v>122</v>
      </c>
      <c r="B98" s="21">
        <v>5</v>
      </c>
      <c r="C98" s="21">
        <v>3</v>
      </c>
      <c r="D98" s="35" t="s">
        <v>378</v>
      </c>
      <c r="E98" s="13">
        <v>200</v>
      </c>
      <c r="F98" s="135">
        <f>F99</f>
        <v>121.8</v>
      </c>
      <c r="G98" s="135">
        <f t="shared" si="23"/>
        <v>0</v>
      </c>
      <c r="H98" s="135">
        <f t="shared" si="23"/>
        <v>0</v>
      </c>
    </row>
    <row r="99" spans="1:8" ht="31.5">
      <c r="A99" s="262" t="s">
        <v>18</v>
      </c>
      <c r="B99" s="21">
        <v>5</v>
      </c>
      <c r="C99" s="21">
        <v>3</v>
      </c>
      <c r="D99" s="35" t="s">
        <v>378</v>
      </c>
      <c r="E99" s="13">
        <v>240</v>
      </c>
      <c r="F99" s="275">
        <v>121.8</v>
      </c>
      <c r="G99" s="275">
        <v>0</v>
      </c>
      <c r="H99" s="275">
        <v>0</v>
      </c>
    </row>
    <row r="100" spans="1:8" ht="31.5" hidden="1">
      <c r="A100" s="246" t="s">
        <v>210</v>
      </c>
      <c r="B100" s="4">
        <v>5</v>
      </c>
      <c r="C100" s="5">
        <v>3</v>
      </c>
      <c r="D100" s="6" t="s">
        <v>67</v>
      </c>
      <c r="E100" s="7"/>
      <c r="F100" s="134">
        <f t="shared" ref="F100:H102" si="24">F101</f>
        <v>0</v>
      </c>
      <c r="G100" s="134">
        <f t="shared" si="24"/>
        <v>0</v>
      </c>
      <c r="H100" s="124">
        <f t="shared" si="24"/>
        <v>0</v>
      </c>
    </row>
    <row r="101" spans="1:8" ht="31.5" hidden="1">
      <c r="A101" s="214" t="s">
        <v>211</v>
      </c>
      <c r="B101" s="10">
        <v>5</v>
      </c>
      <c r="C101" s="11">
        <v>3</v>
      </c>
      <c r="D101" s="12" t="s">
        <v>68</v>
      </c>
      <c r="E101" s="13"/>
      <c r="F101" s="135">
        <f t="shared" si="24"/>
        <v>0</v>
      </c>
      <c r="G101" s="135">
        <f t="shared" si="24"/>
        <v>0</v>
      </c>
      <c r="H101" s="125">
        <f t="shared" si="24"/>
        <v>0</v>
      </c>
    </row>
    <row r="102" spans="1:8" ht="31.5" hidden="1">
      <c r="A102" s="214" t="s">
        <v>122</v>
      </c>
      <c r="B102" s="10">
        <v>5</v>
      </c>
      <c r="C102" s="11">
        <v>3</v>
      </c>
      <c r="D102" s="12" t="s">
        <v>68</v>
      </c>
      <c r="E102" s="13">
        <v>200</v>
      </c>
      <c r="F102" s="135">
        <f t="shared" si="24"/>
        <v>0</v>
      </c>
      <c r="G102" s="135">
        <f t="shared" si="24"/>
        <v>0</v>
      </c>
      <c r="H102" s="125">
        <f t="shared" si="24"/>
        <v>0</v>
      </c>
    </row>
    <row r="103" spans="1:8" ht="31.5" hidden="1">
      <c r="A103" s="214" t="s">
        <v>18</v>
      </c>
      <c r="B103" s="10">
        <v>5</v>
      </c>
      <c r="C103" s="11">
        <v>3</v>
      </c>
      <c r="D103" s="12" t="s">
        <v>68</v>
      </c>
      <c r="E103" s="13">
        <v>240</v>
      </c>
      <c r="F103" s="275"/>
      <c r="G103" s="275"/>
      <c r="H103" s="276"/>
    </row>
    <row r="104" spans="1:8" ht="47.25">
      <c r="A104" s="246" t="s">
        <v>140</v>
      </c>
      <c r="B104" s="4">
        <v>5</v>
      </c>
      <c r="C104" s="5">
        <v>3</v>
      </c>
      <c r="D104" s="6" t="s">
        <v>69</v>
      </c>
      <c r="E104" s="7"/>
      <c r="F104" s="134">
        <f t="shared" ref="F104:H106" si="25">F105</f>
        <v>50</v>
      </c>
      <c r="G104" s="134">
        <f t="shared" si="25"/>
        <v>10</v>
      </c>
      <c r="H104" s="124">
        <f t="shared" si="25"/>
        <v>10</v>
      </c>
    </row>
    <row r="105" spans="1:8" ht="47.25">
      <c r="A105" s="214" t="s">
        <v>141</v>
      </c>
      <c r="B105" s="10">
        <v>5</v>
      </c>
      <c r="C105" s="11">
        <v>3</v>
      </c>
      <c r="D105" s="12" t="s">
        <v>70</v>
      </c>
      <c r="E105" s="13"/>
      <c r="F105" s="135">
        <f t="shared" si="25"/>
        <v>50</v>
      </c>
      <c r="G105" s="135">
        <f t="shared" si="25"/>
        <v>10</v>
      </c>
      <c r="H105" s="125">
        <f t="shared" si="25"/>
        <v>10</v>
      </c>
    </row>
    <row r="106" spans="1:8" ht="31.5">
      <c r="A106" s="37" t="s">
        <v>122</v>
      </c>
      <c r="B106" s="10">
        <v>5</v>
      </c>
      <c r="C106" s="11">
        <v>3</v>
      </c>
      <c r="D106" s="12" t="s">
        <v>70</v>
      </c>
      <c r="E106" s="13">
        <v>200</v>
      </c>
      <c r="F106" s="135">
        <f t="shared" si="25"/>
        <v>50</v>
      </c>
      <c r="G106" s="135">
        <f t="shared" si="25"/>
        <v>10</v>
      </c>
      <c r="H106" s="125">
        <f t="shared" si="25"/>
        <v>10</v>
      </c>
    </row>
    <row r="107" spans="1:8" ht="31.5">
      <c r="A107" s="37" t="s">
        <v>18</v>
      </c>
      <c r="B107" s="10">
        <v>5</v>
      </c>
      <c r="C107" s="11">
        <v>3</v>
      </c>
      <c r="D107" s="12" t="s">
        <v>70</v>
      </c>
      <c r="E107" s="13">
        <v>240</v>
      </c>
      <c r="F107" s="275">
        <v>50</v>
      </c>
      <c r="G107" s="275">
        <v>10</v>
      </c>
      <c r="H107" s="276">
        <v>10</v>
      </c>
    </row>
    <row r="108" spans="1:8" ht="63">
      <c r="A108" s="246" t="s">
        <v>142</v>
      </c>
      <c r="B108" s="4">
        <v>5</v>
      </c>
      <c r="C108" s="5">
        <v>3</v>
      </c>
      <c r="D108" s="6" t="s">
        <v>71</v>
      </c>
      <c r="E108" s="7"/>
      <c r="F108" s="134">
        <f t="shared" ref="F108:H110" si="26">F109</f>
        <v>60.5</v>
      </c>
      <c r="G108" s="134">
        <f t="shared" si="26"/>
        <v>10</v>
      </c>
      <c r="H108" s="124">
        <f t="shared" si="26"/>
        <v>10</v>
      </c>
    </row>
    <row r="109" spans="1:8" ht="63">
      <c r="A109" s="214" t="s">
        <v>143</v>
      </c>
      <c r="B109" s="10">
        <v>5</v>
      </c>
      <c r="C109" s="11">
        <v>3</v>
      </c>
      <c r="D109" s="12" t="s">
        <v>72</v>
      </c>
      <c r="E109" s="13"/>
      <c r="F109" s="135">
        <f t="shared" si="26"/>
        <v>60.5</v>
      </c>
      <c r="G109" s="135">
        <f t="shared" si="26"/>
        <v>10</v>
      </c>
      <c r="H109" s="125">
        <f t="shared" si="26"/>
        <v>10</v>
      </c>
    </row>
    <row r="110" spans="1:8" ht="31.5">
      <c r="A110" s="145" t="s">
        <v>122</v>
      </c>
      <c r="B110" s="21">
        <v>5</v>
      </c>
      <c r="C110" s="21">
        <v>3</v>
      </c>
      <c r="D110" s="35" t="s">
        <v>72</v>
      </c>
      <c r="E110" s="23">
        <v>200</v>
      </c>
      <c r="F110" s="143">
        <f t="shared" si="26"/>
        <v>60.5</v>
      </c>
      <c r="G110" s="143">
        <f t="shared" si="26"/>
        <v>10</v>
      </c>
      <c r="H110" s="24">
        <f t="shared" si="26"/>
        <v>10</v>
      </c>
    </row>
    <row r="111" spans="1:8" ht="31.5">
      <c r="A111" s="145" t="s">
        <v>18</v>
      </c>
      <c r="B111" s="21">
        <v>5</v>
      </c>
      <c r="C111" s="21">
        <v>3</v>
      </c>
      <c r="D111" s="35" t="s">
        <v>72</v>
      </c>
      <c r="E111" s="23">
        <v>240</v>
      </c>
      <c r="F111" s="283">
        <v>60.5</v>
      </c>
      <c r="G111" s="283">
        <v>10</v>
      </c>
      <c r="H111" s="284">
        <v>10</v>
      </c>
    </row>
    <row r="112" spans="1:8" ht="15.75">
      <c r="A112" s="158" t="s">
        <v>73</v>
      </c>
      <c r="B112" s="47">
        <v>8</v>
      </c>
      <c r="C112" s="47" t="s">
        <v>7</v>
      </c>
      <c r="D112" s="64" t="s">
        <v>7</v>
      </c>
      <c r="E112" s="51" t="s">
        <v>7</v>
      </c>
      <c r="F112" s="174">
        <f>F113</f>
        <v>5245</v>
      </c>
      <c r="G112" s="174">
        <f t="shared" ref="G112:H113" si="27">G113</f>
        <v>1772.6</v>
      </c>
      <c r="H112" s="174">
        <f t="shared" si="27"/>
        <v>1153</v>
      </c>
    </row>
    <row r="113" spans="1:8" ht="15.75">
      <c r="A113" s="158" t="s">
        <v>74</v>
      </c>
      <c r="B113" s="47">
        <v>8</v>
      </c>
      <c r="C113" s="47">
        <v>1</v>
      </c>
      <c r="D113" s="64" t="s">
        <v>7</v>
      </c>
      <c r="E113" s="51" t="s">
        <v>7</v>
      </c>
      <c r="F113" s="174">
        <f>F114</f>
        <v>5245</v>
      </c>
      <c r="G113" s="174">
        <f t="shared" si="27"/>
        <v>1772.6</v>
      </c>
      <c r="H113" s="174">
        <f t="shared" si="27"/>
        <v>1153</v>
      </c>
    </row>
    <row r="114" spans="1:8" ht="47.25">
      <c r="A114" s="225" t="s">
        <v>144</v>
      </c>
      <c r="B114" s="16">
        <v>8</v>
      </c>
      <c r="C114" s="16">
        <v>1</v>
      </c>
      <c r="D114" s="45" t="s">
        <v>75</v>
      </c>
      <c r="E114" s="18" t="s">
        <v>7</v>
      </c>
      <c r="F114" s="162">
        <f>F115+F122+F127+F130</f>
        <v>5245</v>
      </c>
      <c r="G114" s="162">
        <f t="shared" ref="G114:H114" si="28">G115+G122+G127+G130</f>
        <v>1772.6</v>
      </c>
      <c r="H114" s="162">
        <f t="shared" si="28"/>
        <v>1153</v>
      </c>
    </row>
    <row r="115" spans="1:8" ht="47.25">
      <c r="A115" s="147" t="s">
        <v>145</v>
      </c>
      <c r="B115" s="56">
        <v>8</v>
      </c>
      <c r="C115" s="56">
        <v>1</v>
      </c>
      <c r="D115" s="35" t="s">
        <v>76</v>
      </c>
      <c r="E115" s="57"/>
      <c r="F115" s="166">
        <f>F116+F118+F120</f>
        <v>1698</v>
      </c>
      <c r="G115" s="166">
        <f>G116+G118+G120</f>
        <v>1772.6</v>
      </c>
      <c r="H115" s="58">
        <f>H116+H118+H120</f>
        <v>1153</v>
      </c>
    </row>
    <row r="116" spans="1:8" ht="63">
      <c r="A116" s="147" t="s">
        <v>13</v>
      </c>
      <c r="B116" s="56">
        <v>8</v>
      </c>
      <c r="C116" s="56">
        <v>1</v>
      </c>
      <c r="D116" s="35" t="s">
        <v>76</v>
      </c>
      <c r="E116" s="57">
        <v>100</v>
      </c>
      <c r="F116" s="166">
        <f>F117</f>
        <v>720</v>
      </c>
      <c r="G116" s="166">
        <f>G117</f>
        <v>1369.6</v>
      </c>
      <c r="H116" s="58">
        <f>H117</f>
        <v>750</v>
      </c>
    </row>
    <row r="117" spans="1:8" ht="15.75">
      <c r="A117" s="242" t="s">
        <v>77</v>
      </c>
      <c r="B117" s="48">
        <v>8</v>
      </c>
      <c r="C117" s="49">
        <v>1</v>
      </c>
      <c r="D117" s="12" t="s">
        <v>76</v>
      </c>
      <c r="E117" s="53">
        <v>110</v>
      </c>
      <c r="F117" s="277">
        <v>720</v>
      </c>
      <c r="G117" s="277">
        <v>1369.6</v>
      </c>
      <c r="H117" s="278">
        <v>750</v>
      </c>
    </row>
    <row r="118" spans="1:8" ht="31.5">
      <c r="A118" s="214" t="s">
        <v>122</v>
      </c>
      <c r="B118" s="55">
        <v>8</v>
      </c>
      <c r="C118" s="56">
        <v>1</v>
      </c>
      <c r="D118" s="12" t="s">
        <v>76</v>
      </c>
      <c r="E118" s="57">
        <v>200</v>
      </c>
      <c r="F118" s="250">
        <f>F119</f>
        <v>975</v>
      </c>
      <c r="G118" s="250">
        <f>G119</f>
        <v>400</v>
      </c>
      <c r="H118" s="251">
        <f>H119</f>
        <v>400</v>
      </c>
    </row>
    <row r="119" spans="1:8" ht="31.5">
      <c r="A119" s="243" t="s">
        <v>18</v>
      </c>
      <c r="B119" s="59">
        <v>8</v>
      </c>
      <c r="C119" s="60">
        <v>1</v>
      </c>
      <c r="D119" s="12" t="s">
        <v>76</v>
      </c>
      <c r="E119" s="61">
        <v>240</v>
      </c>
      <c r="F119" s="279">
        <v>975</v>
      </c>
      <c r="G119" s="279">
        <v>400</v>
      </c>
      <c r="H119" s="280">
        <v>400</v>
      </c>
    </row>
    <row r="120" spans="1:8" ht="15.75">
      <c r="A120" s="147" t="s">
        <v>19</v>
      </c>
      <c r="B120" s="48">
        <v>8</v>
      </c>
      <c r="C120" s="49">
        <v>1</v>
      </c>
      <c r="D120" s="12" t="s">
        <v>76</v>
      </c>
      <c r="E120" s="53">
        <v>800</v>
      </c>
      <c r="F120" s="247">
        <f>F121</f>
        <v>3</v>
      </c>
      <c r="G120" s="247">
        <f>G121</f>
        <v>3</v>
      </c>
      <c r="H120" s="249">
        <f>H121</f>
        <v>3</v>
      </c>
    </row>
    <row r="121" spans="1:8" ht="15.75">
      <c r="A121" s="147" t="s">
        <v>20</v>
      </c>
      <c r="B121" s="48">
        <v>8</v>
      </c>
      <c r="C121" s="49">
        <v>1</v>
      </c>
      <c r="D121" s="12" t="s">
        <v>76</v>
      </c>
      <c r="E121" s="53">
        <v>850</v>
      </c>
      <c r="F121" s="277">
        <v>3</v>
      </c>
      <c r="G121" s="277">
        <v>3</v>
      </c>
      <c r="H121" s="278">
        <v>3</v>
      </c>
    </row>
    <row r="122" spans="1:8" ht="63">
      <c r="A122" s="214" t="s">
        <v>129</v>
      </c>
      <c r="B122" s="55">
        <v>8</v>
      </c>
      <c r="C122" s="56">
        <v>1</v>
      </c>
      <c r="D122" s="12" t="s">
        <v>78</v>
      </c>
      <c r="E122" s="57"/>
      <c r="F122" s="250">
        <f>F123+F125</f>
        <v>3547</v>
      </c>
      <c r="G122" s="250">
        <f>G123+G125</f>
        <v>0</v>
      </c>
      <c r="H122" s="251">
        <f>H123+H125</f>
        <v>0</v>
      </c>
    </row>
    <row r="123" spans="1:8" ht="63">
      <c r="A123" s="145" t="s">
        <v>13</v>
      </c>
      <c r="B123" s="55">
        <v>8</v>
      </c>
      <c r="C123" s="56">
        <v>1</v>
      </c>
      <c r="D123" s="12" t="s">
        <v>78</v>
      </c>
      <c r="E123" s="57">
        <v>100</v>
      </c>
      <c r="F123" s="250">
        <f>F124</f>
        <v>3547</v>
      </c>
      <c r="G123" s="250">
        <f>G124</f>
        <v>0</v>
      </c>
      <c r="H123" s="251">
        <f>H124</f>
        <v>0</v>
      </c>
    </row>
    <row r="124" spans="1:8" ht="15.75">
      <c r="A124" s="119" t="s">
        <v>77</v>
      </c>
      <c r="B124" s="55">
        <v>8</v>
      </c>
      <c r="C124" s="56">
        <v>1</v>
      </c>
      <c r="D124" s="12" t="s">
        <v>78</v>
      </c>
      <c r="E124" s="57">
        <v>110</v>
      </c>
      <c r="F124" s="281">
        <v>3547</v>
      </c>
      <c r="G124" s="281">
        <v>0</v>
      </c>
      <c r="H124" s="282">
        <v>0</v>
      </c>
    </row>
    <row r="125" spans="1:8" ht="31.5" hidden="1">
      <c r="A125" s="146" t="s">
        <v>57</v>
      </c>
      <c r="B125" s="55">
        <v>8</v>
      </c>
      <c r="C125" s="56">
        <v>1</v>
      </c>
      <c r="D125" s="12" t="s">
        <v>78</v>
      </c>
      <c r="E125" s="57">
        <v>200</v>
      </c>
      <c r="F125" s="141">
        <f>F126</f>
        <v>0</v>
      </c>
      <c r="G125" s="141">
        <f>G126</f>
        <v>0</v>
      </c>
      <c r="H125" s="130">
        <f>H126</f>
        <v>0</v>
      </c>
    </row>
    <row r="126" spans="1:8" ht="31.5" hidden="1">
      <c r="A126" s="146" t="s">
        <v>18</v>
      </c>
      <c r="B126" s="55">
        <v>8</v>
      </c>
      <c r="C126" s="56">
        <v>1</v>
      </c>
      <c r="D126" s="12" t="s">
        <v>78</v>
      </c>
      <c r="E126" s="57">
        <v>240</v>
      </c>
      <c r="F126" s="281"/>
      <c r="G126" s="281"/>
      <c r="H126" s="282"/>
    </row>
    <row r="127" spans="1:8" ht="47.25" hidden="1">
      <c r="A127" s="261" t="s">
        <v>169</v>
      </c>
      <c r="B127" s="10">
        <v>8</v>
      </c>
      <c r="C127" s="11">
        <v>1</v>
      </c>
      <c r="D127" s="12" t="s">
        <v>171</v>
      </c>
      <c r="E127" s="13"/>
      <c r="F127" s="141">
        <f>F128</f>
        <v>0</v>
      </c>
      <c r="G127" s="141">
        <f t="shared" ref="G127:H128" si="29">G128</f>
        <v>0</v>
      </c>
      <c r="H127" s="141">
        <f t="shared" si="29"/>
        <v>0</v>
      </c>
    </row>
    <row r="128" spans="1:8" ht="31.5" hidden="1">
      <c r="A128" s="262" t="s">
        <v>57</v>
      </c>
      <c r="B128" s="10">
        <v>8</v>
      </c>
      <c r="C128" s="11">
        <v>1</v>
      </c>
      <c r="D128" s="12" t="s">
        <v>171</v>
      </c>
      <c r="E128" s="13">
        <v>200</v>
      </c>
      <c r="F128" s="141">
        <f>F129</f>
        <v>0</v>
      </c>
      <c r="G128" s="141">
        <f t="shared" si="29"/>
        <v>0</v>
      </c>
      <c r="H128" s="141">
        <f t="shared" si="29"/>
        <v>0</v>
      </c>
    </row>
    <row r="129" spans="1:8" ht="31.5" hidden="1">
      <c r="A129" s="262" t="s">
        <v>18</v>
      </c>
      <c r="B129" s="10">
        <v>8</v>
      </c>
      <c r="C129" s="11">
        <v>1</v>
      </c>
      <c r="D129" s="12" t="s">
        <v>171</v>
      </c>
      <c r="E129" s="13">
        <v>240</v>
      </c>
      <c r="F129" s="281"/>
      <c r="G129" s="281"/>
      <c r="H129" s="281"/>
    </row>
    <row r="130" spans="1:8" ht="47.25" hidden="1">
      <c r="A130" s="261" t="s">
        <v>170</v>
      </c>
      <c r="B130" s="10">
        <v>8</v>
      </c>
      <c r="C130" s="11">
        <v>1</v>
      </c>
      <c r="D130" s="12" t="s">
        <v>171</v>
      </c>
      <c r="E130" s="13"/>
      <c r="F130" s="141">
        <f>F131</f>
        <v>0</v>
      </c>
      <c r="G130" s="141">
        <f t="shared" ref="G130:H131" si="30">G131</f>
        <v>0</v>
      </c>
      <c r="H130" s="141">
        <f t="shared" si="30"/>
        <v>0</v>
      </c>
    </row>
    <row r="131" spans="1:8" ht="31.5" hidden="1">
      <c r="A131" s="262" t="s">
        <v>57</v>
      </c>
      <c r="B131" s="10">
        <v>8</v>
      </c>
      <c r="C131" s="11">
        <v>1</v>
      </c>
      <c r="D131" s="12" t="s">
        <v>171</v>
      </c>
      <c r="E131" s="13">
        <v>200</v>
      </c>
      <c r="F131" s="141">
        <f>F132</f>
        <v>0</v>
      </c>
      <c r="G131" s="141">
        <f t="shared" si="30"/>
        <v>0</v>
      </c>
      <c r="H131" s="141">
        <f t="shared" si="30"/>
        <v>0</v>
      </c>
    </row>
    <row r="132" spans="1:8" ht="31.5" hidden="1">
      <c r="A132" s="262" t="s">
        <v>18</v>
      </c>
      <c r="B132" s="10">
        <v>8</v>
      </c>
      <c r="C132" s="11">
        <v>1</v>
      </c>
      <c r="D132" s="12" t="s">
        <v>171</v>
      </c>
      <c r="E132" s="13">
        <v>240</v>
      </c>
      <c r="F132" s="281"/>
      <c r="G132" s="281"/>
      <c r="H132" s="281"/>
    </row>
    <row r="133" spans="1:8" ht="15.75">
      <c r="A133" s="152" t="s">
        <v>80</v>
      </c>
      <c r="B133" s="46">
        <v>10</v>
      </c>
      <c r="C133" s="56"/>
      <c r="D133" s="12"/>
      <c r="E133" s="57"/>
      <c r="F133" s="137">
        <f t="shared" ref="F133:H137" si="31">F134</f>
        <v>181.4</v>
      </c>
      <c r="G133" s="137">
        <f t="shared" si="31"/>
        <v>181.4</v>
      </c>
      <c r="H133" s="137">
        <f t="shared" si="31"/>
        <v>181.4</v>
      </c>
    </row>
    <row r="134" spans="1:8" ht="15.75">
      <c r="A134" s="153" t="s">
        <v>81</v>
      </c>
      <c r="B134" s="46">
        <v>10</v>
      </c>
      <c r="C134" s="47">
        <v>1</v>
      </c>
      <c r="D134" s="50" t="s">
        <v>7</v>
      </c>
      <c r="E134" s="51" t="s">
        <v>7</v>
      </c>
      <c r="F134" s="139">
        <f t="shared" si="31"/>
        <v>181.4</v>
      </c>
      <c r="G134" s="139">
        <f t="shared" si="31"/>
        <v>181.4</v>
      </c>
      <c r="H134" s="139">
        <f t="shared" si="31"/>
        <v>181.4</v>
      </c>
    </row>
    <row r="135" spans="1:8" ht="15.75">
      <c r="A135" s="155" t="s">
        <v>82</v>
      </c>
      <c r="B135" s="59">
        <v>10</v>
      </c>
      <c r="C135" s="60">
        <v>1</v>
      </c>
      <c r="D135" s="36" t="s">
        <v>10</v>
      </c>
      <c r="E135" s="61" t="s">
        <v>7</v>
      </c>
      <c r="F135" s="142">
        <f t="shared" si="31"/>
        <v>181.4</v>
      </c>
      <c r="G135" s="142">
        <f t="shared" si="31"/>
        <v>181.4</v>
      </c>
      <c r="H135" s="142">
        <f t="shared" si="31"/>
        <v>181.4</v>
      </c>
    </row>
    <row r="136" spans="1:8" ht="31.5">
      <c r="A136" s="156" t="s">
        <v>83</v>
      </c>
      <c r="B136" s="48">
        <v>10</v>
      </c>
      <c r="C136" s="49">
        <v>1</v>
      </c>
      <c r="D136" s="12" t="s">
        <v>120</v>
      </c>
      <c r="E136" s="53" t="s">
        <v>7</v>
      </c>
      <c r="F136" s="140">
        <f t="shared" si="31"/>
        <v>181.4</v>
      </c>
      <c r="G136" s="140">
        <f t="shared" si="31"/>
        <v>181.4</v>
      </c>
      <c r="H136" s="140">
        <f t="shared" si="31"/>
        <v>181.4</v>
      </c>
    </row>
    <row r="137" spans="1:8" ht="15.75">
      <c r="A137" s="154" t="s">
        <v>84</v>
      </c>
      <c r="B137" s="55">
        <v>10</v>
      </c>
      <c r="C137" s="56">
        <v>1</v>
      </c>
      <c r="D137" s="12" t="s">
        <v>120</v>
      </c>
      <c r="E137" s="57">
        <v>300</v>
      </c>
      <c r="F137" s="141">
        <f>F138</f>
        <v>181.4</v>
      </c>
      <c r="G137" s="141">
        <f t="shared" si="31"/>
        <v>181.4</v>
      </c>
      <c r="H137" s="141">
        <f t="shared" si="31"/>
        <v>181.4</v>
      </c>
    </row>
    <row r="138" spans="1:8" ht="15.75">
      <c r="A138" s="157" t="s">
        <v>174</v>
      </c>
      <c r="B138" s="55">
        <v>10</v>
      </c>
      <c r="C138" s="56">
        <v>1</v>
      </c>
      <c r="D138" s="35" t="s">
        <v>120</v>
      </c>
      <c r="E138" s="57">
        <v>310</v>
      </c>
      <c r="F138" s="281">
        <v>181.4</v>
      </c>
      <c r="G138" s="281">
        <v>181.4</v>
      </c>
      <c r="H138" s="282">
        <v>181.4</v>
      </c>
    </row>
    <row r="139" spans="1:8" ht="15.75">
      <c r="A139" s="158" t="s">
        <v>87</v>
      </c>
      <c r="B139" s="47">
        <v>11</v>
      </c>
      <c r="C139" s="47">
        <v>2</v>
      </c>
      <c r="D139" s="64" t="s">
        <v>7</v>
      </c>
      <c r="E139" s="51" t="s">
        <v>7</v>
      </c>
      <c r="F139" s="139">
        <f>F140</f>
        <v>3297.9</v>
      </c>
      <c r="G139" s="139">
        <f t="shared" ref="G139:H139" si="32">G140</f>
        <v>1670</v>
      </c>
      <c r="H139" s="139">
        <f t="shared" si="32"/>
        <v>1170</v>
      </c>
    </row>
    <row r="140" spans="1:8" ht="31.5">
      <c r="A140" s="225" t="s">
        <v>146</v>
      </c>
      <c r="B140" s="16">
        <v>11</v>
      </c>
      <c r="C140" s="16">
        <v>2</v>
      </c>
      <c r="D140" s="45" t="s">
        <v>86</v>
      </c>
      <c r="E140" s="18"/>
      <c r="F140" s="137">
        <f>F141+F148</f>
        <v>3297.9</v>
      </c>
      <c r="G140" s="137">
        <f t="shared" ref="G140:H140" si="33">G141+G148</f>
        <v>1670</v>
      </c>
      <c r="H140" s="137">
        <f t="shared" si="33"/>
        <v>1170</v>
      </c>
    </row>
    <row r="141" spans="1:8" ht="31.5">
      <c r="A141" s="147" t="s">
        <v>147</v>
      </c>
      <c r="B141" s="56">
        <v>11</v>
      </c>
      <c r="C141" s="56">
        <v>2</v>
      </c>
      <c r="D141" s="35" t="s">
        <v>86</v>
      </c>
      <c r="E141" s="57" t="s">
        <v>7</v>
      </c>
      <c r="F141" s="141">
        <f>F142+F144+F146</f>
        <v>1437.4</v>
      </c>
      <c r="G141" s="141">
        <f>G142+G144+G146</f>
        <v>1670</v>
      </c>
      <c r="H141" s="130">
        <f>H142+H144+H146</f>
        <v>1170</v>
      </c>
    </row>
    <row r="142" spans="1:8" ht="63">
      <c r="A142" s="147" t="s">
        <v>13</v>
      </c>
      <c r="B142" s="56">
        <v>11</v>
      </c>
      <c r="C142" s="56">
        <v>2</v>
      </c>
      <c r="D142" s="35" t="s">
        <v>86</v>
      </c>
      <c r="E142" s="53">
        <v>100</v>
      </c>
      <c r="F142" s="140">
        <f>F143</f>
        <v>688</v>
      </c>
      <c r="G142" s="140">
        <f>G143</f>
        <v>1250</v>
      </c>
      <c r="H142" s="129">
        <f>H143</f>
        <v>750</v>
      </c>
    </row>
    <row r="143" spans="1:8" ht="15.75">
      <c r="A143" s="242" t="s">
        <v>77</v>
      </c>
      <c r="B143" s="56">
        <v>11</v>
      </c>
      <c r="C143" s="56">
        <v>2</v>
      </c>
      <c r="D143" s="35" t="s">
        <v>86</v>
      </c>
      <c r="E143" s="53">
        <v>110</v>
      </c>
      <c r="F143" s="277">
        <v>688</v>
      </c>
      <c r="G143" s="277">
        <v>1250</v>
      </c>
      <c r="H143" s="278">
        <v>750</v>
      </c>
    </row>
    <row r="144" spans="1:8" ht="31.5">
      <c r="A144" s="214" t="s">
        <v>122</v>
      </c>
      <c r="B144" s="56">
        <v>11</v>
      </c>
      <c r="C144" s="56">
        <v>2</v>
      </c>
      <c r="D144" s="35" t="s">
        <v>86</v>
      </c>
      <c r="E144" s="57">
        <v>200</v>
      </c>
      <c r="F144" s="141">
        <f>F145</f>
        <v>729.4</v>
      </c>
      <c r="G144" s="141">
        <f>G145</f>
        <v>400</v>
      </c>
      <c r="H144" s="130">
        <f>H145</f>
        <v>400</v>
      </c>
    </row>
    <row r="145" spans="1:8" ht="31.5">
      <c r="A145" s="243" t="s">
        <v>18</v>
      </c>
      <c r="B145" s="56">
        <v>11</v>
      </c>
      <c r="C145" s="56">
        <v>2</v>
      </c>
      <c r="D145" s="35" t="s">
        <v>86</v>
      </c>
      <c r="E145" s="61">
        <v>240</v>
      </c>
      <c r="F145" s="279">
        <v>729.4</v>
      </c>
      <c r="G145" s="279">
        <v>400</v>
      </c>
      <c r="H145" s="280">
        <v>400</v>
      </c>
    </row>
    <row r="146" spans="1:8" ht="15.75">
      <c r="A146" s="147" t="s">
        <v>19</v>
      </c>
      <c r="B146" s="56">
        <v>11</v>
      </c>
      <c r="C146" s="56">
        <v>2</v>
      </c>
      <c r="D146" s="35" t="s">
        <v>86</v>
      </c>
      <c r="E146" s="53">
        <v>800</v>
      </c>
      <c r="F146" s="247">
        <f>F147</f>
        <v>20</v>
      </c>
      <c r="G146" s="247">
        <f>G147</f>
        <v>20</v>
      </c>
      <c r="H146" s="249">
        <f>H147</f>
        <v>20</v>
      </c>
    </row>
    <row r="147" spans="1:8" ht="15.75">
      <c r="A147" s="147" t="s">
        <v>20</v>
      </c>
      <c r="B147" s="56">
        <v>11</v>
      </c>
      <c r="C147" s="56">
        <v>2</v>
      </c>
      <c r="D147" s="35" t="s">
        <v>86</v>
      </c>
      <c r="E147" s="53">
        <v>850</v>
      </c>
      <c r="F147" s="277">
        <v>20</v>
      </c>
      <c r="G147" s="277">
        <v>20</v>
      </c>
      <c r="H147" s="278">
        <v>20</v>
      </c>
    </row>
    <row r="148" spans="1:8" ht="63">
      <c r="A148" s="214" t="s">
        <v>129</v>
      </c>
      <c r="B148" s="56">
        <v>11</v>
      </c>
      <c r="C148" s="56">
        <v>2</v>
      </c>
      <c r="D148" s="12" t="s">
        <v>131</v>
      </c>
      <c r="E148" s="57"/>
      <c r="F148" s="250">
        <f>F149</f>
        <v>1860.5</v>
      </c>
      <c r="G148" s="250">
        <f t="shared" ref="G148:H148" si="34">G149</f>
        <v>0</v>
      </c>
      <c r="H148" s="250">
        <f t="shared" si="34"/>
        <v>0</v>
      </c>
    </row>
    <row r="149" spans="1:8" ht="63">
      <c r="A149" s="145" t="s">
        <v>13</v>
      </c>
      <c r="B149" s="56">
        <v>11</v>
      </c>
      <c r="C149" s="56">
        <v>2</v>
      </c>
      <c r="D149" s="12" t="s">
        <v>131</v>
      </c>
      <c r="E149" s="57">
        <v>100</v>
      </c>
      <c r="F149" s="250">
        <f>F150</f>
        <v>1860.5</v>
      </c>
      <c r="G149" s="250">
        <f>G150</f>
        <v>0</v>
      </c>
      <c r="H149" s="251">
        <f>H150</f>
        <v>0</v>
      </c>
    </row>
    <row r="150" spans="1:8" ht="15.75">
      <c r="A150" s="119" t="s">
        <v>77</v>
      </c>
      <c r="B150" s="56">
        <v>11</v>
      </c>
      <c r="C150" s="56">
        <v>2</v>
      </c>
      <c r="D150" s="12" t="s">
        <v>131</v>
      </c>
      <c r="E150" s="57">
        <v>110</v>
      </c>
      <c r="F150" s="281">
        <v>1860.5</v>
      </c>
      <c r="G150" s="281">
        <v>0</v>
      </c>
      <c r="H150" s="282">
        <v>0</v>
      </c>
    </row>
    <row r="151" spans="1:8" ht="15.75">
      <c r="A151" s="104" t="s">
        <v>88</v>
      </c>
      <c r="B151" s="16">
        <v>99</v>
      </c>
      <c r="C151" s="16"/>
      <c r="D151" s="45" t="s">
        <v>7</v>
      </c>
      <c r="E151" s="18" t="s">
        <v>7</v>
      </c>
      <c r="F151" s="162">
        <f t="shared" ref="F151:H155" si="35">F152</f>
        <v>0</v>
      </c>
      <c r="G151" s="162">
        <f t="shared" si="35"/>
        <v>252.8</v>
      </c>
      <c r="H151" s="19">
        <f t="shared" si="35"/>
        <v>465.2</v>
      </c>
    </row>
    <row r="152" spans="1:8" ht="15.75">
      <c r="A152" s="145" t="s">
        <v>88</v>
      </c>
      <c r="B152" s="21">
        <v>99</v>
      </c>
      <c r="C152" s="21">
        <v>99</v>
      </c>
      <c r="D152" s="35"/>
      <c r="E152" s="23"/>
      <c r="F152" s="143">
        <f t="shared" si="35"/>
        <v>0</v>
      </c>
      <c r="G152" s="143">
        <f t="shared" si="35"/>
        <v>252.8</v>
      </c>
      <c r="H152" s="24">
        <f t="shared" si="35"/>
        <v>465.2</v>
      </c>
    </row>
    <row r="153" spans="1:8" ht="15.75">
      <c r="A153" s="145" t="s">
        <v>9</v>
      </c>
      <c r="B153" s="21">
        <v>99</v>
      </c>
      <c r="C153" s="21">
        <v>99</v>
      </c>
      <c r="D153" s="35" t="s">
        <v>10</v>
      </c>
      <c r="E153" s="23"/>
      <c r="F153" s="143">
        <f t="shared" si="35"/>
        <v>0</v>
      </c>
      <c r="G153" s="143">
        <f t="shared" si="35"/>
        <v>252.8</v>
      </c>
      <c r="H153" s="24">
        <f t="shared" si="35"/>
        <v>465.2</v>
      </c>
    </row>
    <row r="154" spans="1:8" ht="15.75">
      <c r="A154" s="145" t="s">
        <v>88</v>
      </c>
      <c r="B154" s="21">
        <v>99</v>
      </c>
      <c r="C154" s="21">
        <v>99</v>
      </c>
      <c r="D154" s="35" t="s">
        <v>216</v>
      </c>
      <c r="E154" s="23"/>
      <c r="F154" s="143">
        <f t="shared" si="35"/>
        <v>0</v>
      </c>
      <c r="G154" s="143">
        <f t="shared" si="35"/>
        <v>252.8</v>
      </c>
      <c r="H154" s="24">
        <f t="shared" si="35"/>
        <v>465.2</v>
      </c>
    </row>
    <row r="155" spans="1:8" ht="15.75">
      <c r="A155" s="145" t="s">
        <v>88</v>
      </c>
      <c r="B155" s="21">
        <v>99</v>
      </c>
      <c r="C155" s="21">
        <v>99</v>
      </c>
      <c r="D155" s="35" t="s">
        <v>216</v>
      </c>
      <c r="E155" s="23">
        <v>900</v>
      </c>
      <c r="F155" s="143">
        <f t="shared" si="35"/>
        <v>0</v>
      </c>
      <c r="G155" s="143">
        <f t="shared" si="35"/>
        <v>252.8</v>
      </c>
      <c r="H155" s="24">
        <f t="shared" si="35"/>
        <v>465.2</v>
      </c>
    </row>
    <row r="156" spans="1:8" ht="15.75">
      <c r="A156" s="145" t="s">
        <v>88</v>
      </c>
      <c r="B156" s="21">
        <v>99</v>
      </c>
      <c r="C156" s="21">
        <v>99</v>
      </c>
      <c r="D156" s="35" t="s">
        <v>216</v>
      </c>
      <c r="E156" s="23">
        <v>990</v>
      </c>
      <c r="F156" s="283">
        <v>0</v>
      </c>
      <c r="G156" s="283">
        <v>252.8</v>
      </c>
      <c r="H156" s="284">
        <v>465.2</v>
      </c>
    </row>
    <row r="157" spans="1:8" ht="15.75">
      <c r="A157" s="65" t="s">
        <v>89</v>
      </c>
      <c r="B157" s="66"/>
      <c r="C157" s="66"/>
      <c r="D157" s="67"/>
      <c r="E157" s="68"/>
      <c r="F157" s="144">
        <f>F9+F57+F65+F71+F82+F112+F133+F139+F151</f>
        <v>16901.2</v>
      </c>
      <c r="G157" s="144">
        <f>G9+G57+G65+G71+G82+G112+G133+G139+G151</f>
        <v>10406.9</v>
      </c>
      <c r="H157" s="144">
        <f>H9+H57+H65+H71+H82+H112+H133+H139+H151</f>
        <v>9608.0000000000018</v>
      </c>
    </row>
    <row r="158" spans="1:8" s="350" customFormat="1" ht="15.75">
      <c r="A158" s="344"/>
      <c r="B158" s="345"/>
      <c r="C158" s="345"/>
      <c r="D158" s="346"/>
      <c r="E158" s="347"/>
      <c r="F158" s="348">
        <f>16901.2-F157</f>
        <v>0</v>
      </c>
      <c r="G158" s="348">
        <f>10406.9-G157</f>
        <v>0</v>
      </c>
      <c r="H158" s="349">
        <f>9608-H157</f>
        <v>0</v>
      </c>
    </row>
    <row r="159" spans="1:8" ht="12" customHeight="1">
      <c r="A159" s="74"/>
      <c r="B159" s="75"/>
      <c r="C159" s="75"/>
      <c r="D159" s="76"/>
      <c r="E159" s="77"/>
      <c r="F159" s="77"/>
      <c r="G159" s="77"/>
      <c r="H159" s="78"/>
    </row>
    <row r="160" spans="1:8" ht="12.75" customHeight="1">
      <c r="A160" s="69"/>
      <c r="B160" s="75"/>
      <c r="C160" s="75"/>
      <c r="D160" s="79"/>
      <c r="E160" s="77"/>
      <c r="F160" s="77"/>
      <c r="G160" s="77"/>
      <c r="H160" s="78"/>
    </row>
    <row r="161" spans="1:8" ht="12.75" customHeight="1">
      <c r="A161" s="69"/>
      <c r="B161" s="80"/>
      <c r="C161" s="80"/>
      <c r="D161" s="79"/>
      <c r="E161" s="77"/>
      <c r="F161" s="77"/>
      <c r="G161" s="77"/>
      <c r="H161" s="78"/>
    </row>
    <row r="162" spans="1:8" ht="12.75" customHeight="1">
      <c r="A162" s="69"/>
      <c r="B162" s="81"/>
      <c r="C162" s="81"/>
      <c r="D162" s="78"/>
      <c r="E162" s="81"/>
      <c r="F162" s="81"/>
      <c r="G162" s="81"/>
      <c r="H162" s="81"/>
    </row>
    <row r="163" spans="1:8" ht="14.25" customHeight="1">
      <c r="A163" s="69"/>
      <c r="B163" s="80"/>
      <c r="C163" s="80"/>
      <c r="D163" s="81"/>
      <c r="E163" s="77"/>
      <c r="F163" s="77"/>
      <c r="G163" s="77"/>
      <c r="H163" s="78"/>
    </row>
    <row r="164" spans="1:8" ht="15.75">
      <c r="A164" s="70"/>
      <c r="B164" s="82"/>
      <c r="C164" s="82"/>
      <c r="D164" s="78"/>
      <c r="E164" s="82"/>
      <c r="F164" s="82"/>
      <c r="G164" s="82"/>
      <c r="H164" s="82"/>
    </row>
    <row r="165" spans="1:8" ht="15.75">
      <c r="A165" s="83"/>
    </row>
    <row r="166" spans="1:8" ht="15.75">
      <c r="A166" s="83"/>
    </row>
    <row r="167" spans="1:8" ht="15">
      <c r="A167" s="84"/>
    </row>
    <row r="168" spans="1:8" ht="15">
      <c r="A168" s="85"/>
    </row>
    <row r="169" spans="1:8" ht="15">
      <c r="A169" s="84"/>
    </row>
  </sheetData>
  <autoFilter ref="A8:H157"/>
  <mergeCells count="10">
    <mergeCell ref="E1:H1"/>
    <mergeCell ref="A5:H5"/>
    <mergeCell ref="F2:H2"/>
    <mergeCell ref="F7:H7"/>
    <mergeCell ref="A7:A8"/>
    <mergeCell ref="B7:B8"/>
    <mergeCell ref="C7:C8"/>
    <mergeCell ref="D7:D8"/>
    <mergeCell ref="E7:E8"/>
    <mergeCell ref="F3:H3"/>
  </mergeCells>
  <printOptions horizontalCentered="1"/>
  <pageMargins left="0.78740157480314965" right="0.19685039370078741" top="0" bottom="0" header="0.51181102362204722" footer="0.51181102362204722"/>
  <pageSetup paperSize="9" scale="67" fitToHeight="4" orientation="portrait" r:id="rId1"/>
  <headerFooter alignWithMargins="0"/>
  <ignoredErrors>
    <ignoredError sqref="H47 F47:G47 H60 F60:G60" formula="1"/>
    <ignoredError sqref="H73" evalError="1"/>
  </ignoredErrors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136"/>
  <sheetViews>
    <sheetView showGridLines="0" view="pageBreakPreview" zoomScale="90" zoomScaleNormal="100" zoomScaleSheetLayoutView="90" workbookViewId="0">
      <pane ySplit="8" topLeftCell="A116" activePane="bottomLeft" state="frozen"/>
      <selection pane="bottomLeft" activeCell="F3" sqref="F3:H3"/>
    </sheetView>
  </sheetViews>
  <sheetFormatPr defaultColWidth="9.140625" defaultRowHeight="12.75"/>
  <cols>
    <col min="1" max="1" width="62.5703125" style="2" customWidth="1"/>
    <col min="2" max="2" width="16" style="106" customWidth="1"/>
    <col min="3" max="3" width="6.42578125" style="2" customWidth="1"/>
    <col min="4" max="4" width="5" style="2" customWidth="1"/>
    <col min="5" max="5" width="6" style="2" customWidth="1"/>
    <col min="6" max="6" width="11.5703125" style="2" customWidth="1"/>
    <col min="7" max="7" width="11.28515625" style="2" customWidth="1"/>
    <col min="8" max="8" width="13.85546875" style="2" customWidth="1"/>
    <col min="9" max="245" width="9.140625" style="2" customWidth="1"/>
    <col min="246" max="16384" width="9.140625" style="2"/>
  </cols>
  <sheetData>
    <row r="1" spans="1:9">
      <c r="A1" s="297"/>
      <c r="B1" s="342"/>
      <c r="C1" s="297"/>
      <c r="D1" s="297"/>
      <c r="E1" s="399" t="s">
        <v>213</v>
      </c>
      <c r="F1" s="399"/>
      <c r="G1" s="399"/>
      <c r="H1" s="399"/>
    </row>
    <row r="2" spans="1:9" ht="39.75" customHeight="1">
      <c r="A2" s="297"/>
      <c r="B2" s="342"/>
      <c r="C2" s="267"/>
      <c r="D2" s="132"/>
      <c r="E2" s="132"/>
      <c r="F2" s="401" t="s">
        <v>218</v>
      </c>
      <c r="G2" s="402"/>
      <c r="H2" s="402"/>
    </row>
    <row r="3" spans="1:9" ht="15">
      <c r="A3" s="297"/>
      <c r="B3" s="342"/>
      <c r="C3" s="297"/>
      <c r="D3" s="266"/>
      <c r="E3" s="266"/>
      <c r="F3" s="407" t="s">
        <v>381</v>
      </c>
      <c r="G3" s="408"/>
      <c r="H3" s="408"/>
    </row>
    <row r="4" spans="1:9">
      <c r="A4" s="297"/>
      <c r="B4" s="342"/>
      <c r="C4" s="297"/>
      <c r="D4" s="297"/>
      <c r="E4" s="297"/>
      <c r="F4" s="297"/>
      <c r="G4" s="297"/>
      <c r="H4" s="297"/>
    </row>
    <row r="5" spans="1:9" ht="50.25" customHeight="1">
      <c r="A5" s="400" t="s">
        <v>214</v>
      </c>
      <c r="B5" s="409"/>
      <c r="C5" s="409"/>
      <c r="D5" s="409"/>
      <c r="E5" s="409"/>
      <c r="F5" s="409"/>
      <c r="G5" s="409"/>
      <c r="H5" s="409"/>
    </row>
    <row r="6" spans="1:9" ht="15" customHeight="1">
      <c r="A6" s="107"/>
      <c r="B6" s="86"/>
      <c r="C6" s="107"/>
      <c r="D6" s="107"/>
      <c r="E6" s="107"/>
      <c r="F6" s="107"/>
      <c r="G6" s="107"/>
      <c r="H6" s="343" t="s">
        <v>93</v>
      </c>
    </row>
    <row r="7" spans="1:9" ht="21.75" customHeight="1">
      <c r="A7" s="413" t="s">
        <v>0</v>
      </c>
      <c r="B7" s="413" t="s">
        <v>3</v>
      </c>
      <c r="C7" s="413" t="s">
        <v>4</v>
      </c>
      <c r="D7" s="413" t="s">
        <v>1</v>
      </c>
      <c r="E7" s="413" t="s">
        <v>2</v>
      </c>
      <c r="F7" s="410" t="s">
        <v>5</v>
      </c>
      <c r="G7" s="411"/>
      <c r="H7" s="412"/>
    </row>
    <row r="8" spans="1:9" ht="21.75" customHeight="1">
      <c r="A8" s="414"/>
      <c r="B8" s="415"/>
      <c r="C8" s="415"/>
      <c r="D8" s="415"/>
      <c r="E8" s="415"/>
      <c r="F8" s="269" t="s">
        <v>126</v>
      </c>
      <c r="G8" s="269" t="s">
        <v>167</v>
      </c>
      <c r="H8" s="269" t="s">
        <v>186</v>
      </c>
    </row>
    <row r="9" spans="1:9" s="93" customFormat="1" ht="63">
      <c r="A9" s="245" t="s">
        <v>148</v>
      </c>
      <c r="B9" s="6" t="s">
        <v>46</v>
      </c>
      <c r="C9" s="98" t="s">
        <v>7</v>
      </c>
      <c r="D9" s="99"/>
      <c r="E9" s="100"/>
      <c r="F9" s="265">
        <f>'Приложение 3'!F67</f>
        <v>69.099999999999994</v>
      </c>
      <c r="G9" s="265">
        <f>'Приложение 3'!G67</f>
        <v>100</v>
      </c>
      <c r="H9" s="265">
        <f>'Приложение 3'!H67</f>
        <v>50</v>
      </c>
      <c r="I9" s="92"/>
    </row>
    <row r="10" spans="1:9" s="93" customFormat="1" ht="63">
      <c r="A10" s="225" t="s">
        <v>47</v>
      </c>
      <c r="B10" s="6" t="s">
        <v>48</v>
      </c>
      <c r="C10" s="98" t="s">
        <v>7</v>
      </c>
      <c r="D10" s="99"/>
      <c r="E10" s="100"/>
      <c r="F10" s="265">
        <f>'Приложение 3'!F68</f>
        <v>69.099999999999994</v>
      </c>
      <c r="G10" s="265">
        <f>'Приложение 3'!G68</f>
        <v>100</v>
      </c>
      <c r="H10" s="265">
        <f>'Приложение 3'!H68</f>
        <v>50</v>
      </c>
      <c r="I10" s="92"/>
    </row>
    <row r="11" spans="1:9" s="93" customFormat="1" ht="31.5">
      <c r="A11" s="147" t="s">
        <v>122</v>
      </c>
      <c r="B11" s="12" t="s">
        <v>48</v>
      </c>
      <c r="C11" s="88">
        <v>200</v>
      </c>
      <c r="D11" s="89"/>
      <c r="E11" s="90"/>
      <c r="F11" s="160">
        <f t="shared" ref="F11:H11" si="0">F12</f>
        <v>69.099999999999994</v>
      </c>
      <c r="G11" s="160">
        <f t="shared" si="0"/>
        <v>100</v>
      </c>
      <c r="H11" s="91">
        <f t="shared" si="0"/>
        <v>50</v>
      </c>
      <c r="I11" s="92"/>
    </row>
    <row r="12" spans="1:9" s="93" customFormat="1" ht="31.5">
      <c r="A12" s="147" t="s">
        <v>18</v>
      </c>
      <c r="B12" s="22" t="s">
        <v>48</v>
      </c>
      <c r="C12" s="94">
        <v>240</v>
      </c>
      <c r="D12" s="95">
        <v>3</v>
      </c>
      <c r="E12" s="96">
        <v>10</v>
      </c>
      <c r="F12" s="161">
        <f>'Приложение 3'!F70</f>
        <v>69.099999999999994</v>
      </c>
      <c r="G12" s="161">
        <f>'Приложение 3'!G70</f>
        <v>100</v>
      </c>
      <c r="H12" s="97">
        <f>'Приложение 3'!H70</f>
        <v>50</v>
      </c>
      <c r="I12" s="92"/>
    </row>
    <row r="13" spans="1:9" s="102" customFormat="1" ht="31.5">
      <c r="A13" s="225" t="s">
        <v>149</v>
      </c>
      <c r="B13" s="17" t="s">
        <v>52</v>
      </c>
      <c r="C13" s="18"/>
      <c r="D13" s="15"/>
      <c r="E13" s="16"/>
      <c r="F13" s="162">
        <f>F14+F18</f>
        <v>1033.3</v>
      </c>
      <c r="G13" s="162">
        <f t="shared" ref="G13:H13" si="1">G14+G18</f>
        <v>1082.2</v>
      </c>
      <c r="H13" s="162">
        <f t="shared" si="1"/>
        <v>1141</v>
      </c>
      <c r="I13" s="101"/>
    </row>
    <row r="14" spans="1:9" s="102" customFormat="1" ht="47.25">
      <c r="A14" s="225" t="s">
        <v>134</v>
      </c>
      <c r="B14" s="17" t="s">
        <v>53</v>
      </c>
      <c r="C14" s="18"/>
      <c r="D14" s="15"/>
      <c r="E14" s="16"/>
      <c r="F14" s="162">
        <f t="shared" ref="F14:H16" si="2">F15</f>
        <v>938.3</v>
      </c>
      <c r="G14" s="162">
        <f t="shared" si="2"/>
        <v>987.2</v>
      </c>
      <c r="H14" s="19">
        <f t="shared" si="2"/>
        <v>1046</v>
      </c>
      <c r="I14" s="101"/>
    </row>
    <row r="15" spans="1:9" s="102" customFormat="1" ht="47.25">
      <c r="A15" s="225" t="s">
        <v>135</v>
      </c>
      <c r="B15" s="6" t="s">
        <v>54</v>
      </c>
      <c r="C15" s="18"/>
      <c r="D15" s="4"/>
      <c r="E15" s="5"/>
      <c r="F15" s="163">
        <f t="shared" si="2"/>
        <v>938.3</v>
      </c>
      <c r="G15" s="163">
        <f t="shared" si="2"/>
        <v>987.2</v>
      </c>
      <c r="H15" s="8">
        <f t="shared" si="2"/>
        <v>1046</v>
      </c>
      <c r="I15" s="101"/>
    </row>
    <row r="16" spans="1:9" ht="31.5">
      <c r="A16" s="147" t="s">
        <v>122</v>
      </c>
      <c r="B16" s="12" t="s">
        <v>54</v>
      </c>
      <c r="C16" s="13">
        <v>200</v>
      </c>
      <c r="D16" s="10"/>
      <c r="E16" s="11"/>
      <c r="F16" s="164">
        <f t="shared" si="2"/>
        <v>938.3</v>
      </c>
      <c r="G16" s="164">
        <f t="shared" si="2"/>
        <v>987.2</v>
      </c>
      <c r="H16" s="14">
        <f t="shared" si="2"/>
        <v>1046</v>
      </c>
      <c r="I16" s="9"/>
    </row>
    <row r="17" spans="1:9" ht="31.5">
      <c r="A17" s="145" t="s">
        <v>18</v>
      </c>
      <c r="B17" s="12" t="s">
        <v>54</v>
      </c>
      <c r="C17" s="13">
        <v>240</v>
      </c>
      <c r="D17" s="10">
        <v>4</v>
      </c>
      <c r="E17" s="11">
        <v>9</v>
      </c>
      <c r="F17" s="164">
        <f>'Приложение 3'!F77</f>
        <v>938.3</v>
      </c>
      <c r="G17" s="164">
        <f>'Приложение 3'!G77</f>
        <v>987.2</v>
      </c>
      <c r="H17" s="14">
        <f>'Приложение 3'!H77</f>
        <v>1046</v>
      </c>
      <c r="I17" s="9"/>
    </row>
    <row r="18" spans="1:9" s="102" customFormat="1" ht="47.25">
      <c r="A18" s="225" t="s">
        <v>136</v>
      </c>
      <c r="B18" s="6" t="s">
        <v>55</v>
      </c>
      <c r="C18" s="7"/>
      <c r="D18" s="4"/>
      <c r="E18" s="5"/>
      <c r="F18" s="163">
        <f t="shared" ref="F18:H20" si="3">F19</f>
        <v>95</v>
      </c>
      <c r="G18" s="163">
        <f t="shared" si="3"/>
        <v>95</v>
      </c>
      <c r="H18" s="8">
        <f t="shared" si="3"/>
        <v>95</v>
      </c>
      <c r="I18" s="101"/>
    </row>
    <row r="19" spans="1:9" s="102" customFormat="1" ht="47.25">
      <c r="A19" s="225" t="s">
        <v>137</v>
      </c>
      <c r="B19" s="103" t="s">
        <v>56</v>
      </c>
      <c r="C19" s="7"/>
      <c r="D19" s="4"/>
      <c r="E19" s="5"/>
      <c r="F19" s="163">
        <f t="shared" si="3"/>
        <v>95</v>
      </c>
      <c r="G19" s="163">
        <f t="shared" si="3"/>
        <v>95</v>
      </c>
      <c r="H19" s="8">
        <f t="shared" si="3"/>
        <v>95</v>
      </c>
      <c r="I19" s="101"/>
    </row>
    <row r="20" spans="1:9" ht="31.5">
      <c r="A20" s="147" t="s">
        <v>122</v>
      </c>
      <c r="B20" s="27" t="s">
        <v>56</v>
      </c>
      <c r="C20" s="23">
        <v>200</v>
      </c>
      <c r="D20" s="20"/>
      <c r="E20" s="21"/>
      <c r="F20" s="143">
        <f t="shared" si="3"/>
        <v>95</v>
      </c>
      <c r="G20" s="143">
        <f t="shared" si="3"/>
        <v>95</v>
      </c>
      <c r="H20" s="24">
        <f t="shared" si="3"/>
        <v>95</v>
      </c>
      <c r="I20" s="9"/>
    </row>
    <row r="21" spans="1:9" ht="31.5">
      <c r="A21" s="147" t="s">
        <v>18</v>
      </c>
      <c r="B21" s="87" t="s">
        <v>56</v>
      </c>
      <c r="C21" s="23">
        <v>240</v>
      </c>
      <c r="D21" s="20">
        <v>4</v>
      </c>
      <c r="E21" s="21">
        <v>9</v>
      </c>
      <c r="F21" s="143">
        <f>'Приложение 3'!F81</f>
        <v>95</v>
      </c>
      <c r="G21" s="143">
        <f>'Приложение 3'!G81</f>
        <v>95</v>
      </c>
      <c r="H21" s="24">
        <f>'Приложение 3'!H81</f>
        <v>95</v>
      </c>
      <c r="I21" s="9"/>
    </row>
    <row r="22" spans="1:9" s="102" customFormat="1" ht="31.5">
      <c r="A22" s="225" t="s">
        <v>150</v>
      </c>
      <c r="B22" s="6" t="s">
        <v>64</v>
      </c>
      <c r="C22" s="18" t="s">
        <v>7</v>
      </c>
      <c r="D22" s="15"/>
      <c r="E22" s="16"/>
      <c r="F22" s="162">
        <f>F23+F33+F37+F41</f>
        <v>945.59999999999991</v>
      </c>
      <c r="G22" s="162">
        <f>G23+G33+G37+G41</f>
        <v>50</v>
      </c>
      <c r="H22" s="19">
        <f>H23+H33+H37+H41</f>
        <v>50</v>
      </c>
      <c r="I22" s="101"/>
    </row>
    <row r="23" spans="1:9" s="102" customFormat="1" ht="47.25">
      <c r="A23" s="225" t="s">
        <v>151</v>
      </c>
      <c r="B23" s="6" t="s">
        <v>65</v>
      </c>
      <c r="C23" s="33"/>
      <c r="D23" s="4"/>
      <c r="E23" s="5"/>
      <c r="F23" s="163">
        <f>F24+F27+F30</f>
        <v>835.09999999999991</v>
      </c>
      <c r="G23" s="163">
        <f t="shared" ref="F23:H25" si="4">G24</f>
        <v>30</v>
      </c>
      <c r="H23" s="19">
        <f t="shared" si="4"/>
        <v>30</v>
      </c>
      <c r="I23" s="101"/>
    </row>
    <row r="24" spans="1:9" s="102" customFormat="1" ht="47.25">
      <c r="A24" s="225" t="s">
        <v>152</v>
      </c>
      <c r="B24" s="6" t="s">
        <v>66</v>
      </c>
      <c r="C24" s="18"/>
      <c r="D24" s="15"/>
      <c r="E24" s="16"/>
      <c r="F24" s="162">
        <f t="shared" si="4"/>
        <v>415</v>
      </c>
      <c r="G24" s="162">
        <f t="shared" si="4"/>
        <v>30</v>
      </c>
      <c r="H24" s="19">
        <f t="shared" si="4"/>
        <v>30</v>
      </c>
      <c r="I24" s="101"/>
    </row>
    <row r="25" spans="1:9" ht="31.5">
      <c r="A25" s="147" t="s">
        <v>122</v>
      </c>
      <c r="B25" s="12" t="s">
        <v>66</v>
      </c>
      <c r="C25" s="13">
        <v>200</v>
      </c>
      <c r="D25" s="10"/>
      <c r="E25" s="11"/>
      <c r="F25" s="164">
        <f t="shared" si="4"/>
        <v>415</v>
      </c>
      <c r="G25" s="164">
        <f t="shared" si="4"/>
        <v>30</v>
      </c>
      <c r="H25" s="14">
        <f t="shared" si="4"/>
        <v>30</v>
      </c>
      <c r="I25" s="9"/>
    </row>
    <row r="26" spans="1:9" ht="31.5">
      <c r="A26" s="145" t="s">
        <v>18</v>
      </c>
      <c r="B26" s="12" t="s">
        <v>66</v>
      </c>
      <c r="C26" s="13">
        <v>240</v>
      </c>
      <c r="D26" s="20">
        <v>5</v>
      </c>
      <c r="E26" s="21">
        <v>3</v>
      </c>
      <c r="F26" s="164">
        <f>'Приложение 3'!F93</f>
        <v>415</v>
      </c>
      <c r="G26" s="164">
        <f>'Приложение 3'!G93</f>
        <v>30</v>
      </c>
      <c r="H26" s="14">
        <f>'Приложение 3'!H93</f>
        <v>30</v>
      </c>
      <c r="I26" s="9"/>
    </row>
    <row r="27" spans="1:9" ht="78.75">
      <c r="A27" s="383" t="s">
        <v>375</v>
      </c>
      <c r="B27" s="45" t="s">
        <v>376</v>
      </c>
      <c r="C27" s="7"/>
      <c r="D27" s="4"/>
      <c r="E27" s="5"/>
      <c r="F27" s="163">
        <f>F28</f>
        <v>298.3</v>
      </c>
      <c r="G27" s="163">
        <f t="shared" ref="G27:H28" si="5">G28</f>
        <v>0</v>
      </c>
      <c r="H27" s="163">
        <f t="shared" si="5"/>
        <v>0</v>
      </c>
      <c r="I27" s="9"/>
    </row>
    <row r="28" spans="1:9" ht="31.5">
      <c r="A28" s="262" t="s">
        <v>122</v>
      </c>
      <c r="B28" s="35" t="s">
        <v>376</v>
      </c>
      <c r="C28" s="13">
        <v>200</v>
      </c>
      <c r="D28" s="10"/>
      <c r="E28" s="11"/>
      <c r="F28" s="164">
        <f>F29</f>
        <v>298.3</v>
      </c>
      <c r="G28" s="164">
        <f t="shared" si="5"/>
        <v>0</v>
      </c>
      <c r="H28" s="164">
        <f t="shared" si="5"/>
        <v>0</v>
      </c>
      <c r="I28" s="9"/>
    </row>
    <row r="29" spans="1:9" ht="31.5">
      <c r="A29" s="262" t="s">
        <v>18</v>
      </c>
      <c r="B29" s="35" t="s">
        <v>376</v>
      </c>
      <c r="C29" s="13">
        <v>240</v>
      </c>
      <c r="D29" s="20">
        <v>5</v>
      </c>
      <c r="E29" s="21">
        <v>3</v>
      </c>
      <c r="F29" s="164">
        <f>'Приложение 3'!F96</f>
        <v>298.3</v>
      </c>
      <c r="G29" s="164">
        <f>'Приложение 3'!G96</f>
        <v>0</v>
      </c>
      <c r="H29" s="164">
        <f>'Приложение 3'!H96</f>
        <v>0</v>
      </c>
      <c r="I29" s="9"/>
    </row>
    <row r="30" spans="1:9" ht="78.75">
      <c r="A30" s="383" t="s">
        <v>377</v>
      </c>
      <c r="B30" s="45" t="s">
        <v>378</v>
      </c>
      <c r="C30" s="7"/>
      <c r="D30" s="4"/>
      <c r="E30" s="5"/>
      <c r="F30" s="163">
        <f>F31</f>
        <v>121.8</v>
      </c>
      <c r="G30" s="163">
        <f t="shared" ref="G30:H31" si="6">G31</f>
        <v>0</v>
      </c>
      <c r="H30" s="163">
        <f t="shared" si="6"/>
        <v>0</v>
      </c>
      <c r="I30" s="9"/>
    </row>
    <row r="31" spans="1:9" ht="31.5">
      <c r="A31" s="262" t="s">
        <v>122</v>
      </c>
      <c r="B31" s="35" t="s">
        <v>378</v>
      </c>
      <c r="C31" s="13">
        <v>200</v>
      </c>
      <c r="D31" s="10"/>
      <c r="E31" s="11"/>
      <c r="F31" s="164">
        <f>F32</f>
        <v>121.8</v>
      </c>
      <c r="G31" s="164">
        <f t="shared" si="6"/>
        <v>0</v>
      </c>
      <c r="H31" s="164">
        <f t="shared" si="6"/>
        <v>0</v>
      </c>
      <c r="I31" s="9"/>
    </row>
    <row r="32" spans="1:9" ht="31.5">
      <c r="A32" s="262" t="s">
        <v>18</v>
      </c>
      <c r="B32" s="35" t="s">
        <v>378</v>
      </c>
      <c r="C32" s="13">
        <v>240</v>
      </c>
      <c r="D32" s="20">
        <v>5</v>
      </c>
      <c r="E32" s="21">
        <v>3</v>
      </c>
      <c r="F32" s="164">
        <f>'Приложение 3'!F99</f>
        <v>121.8</v>
      </c>
      <c r="G32" s="164">
        <f>'Приложение 3'!G99</f>
        <v>0</v>
      </c>
      <c r="H32" s="164">
        <f>'Приложение 3'!H99</f>
        <v>0</v>
      </c>
      <c r="I32" s="9"/>
    </row>
    <row r="33" spans="1:9" s="102" customFormat="1" ht="47.25" hidden="1">
      <c r="A33" s="114" t="s">
        <v>153</v>
      </c>
      <c r="B33" s="6" t="s">
        <v>67</v>
      </c>
      <c r="C33" s="18"/>
      <c r="D33" s="4"/>
      <c r="E33" s="5"/>
      <c r="F33" s="163">
        <f t="shared" ref="F33:H35" si="7">F34</f>
        <v>0</v>
      </c>
      <c r="G33" s="163">
        <f t="shared" si="7"/>
        <v>0</v>
      </c>
      <c r="H33" s="19">
        <f t="shared" si="7"/>
        <v>0</v>
      </c>
      <c r="I33" s="101"/>
    </row>
    <row r="34" spans="1:9" s="102" customFormat="1" ht="47.25" hidden="1">
      <c r="A34" s="114" t="s">
        <v>154</v>
      </c>
      <c r="B34" s="6" t="s">
        <v>68</v>
      </c>
      <c r="C34" s="33"/>
      <c r="D34" s="4"/>
      <c r="E34" s="5"/>
      <c r="F34" s="163">
        <f t="shared" si="7"/>
        <v>0</v>
      </c>
      <c r="G34" s="163">
        <f t="shared" si="7"/>
        <v>0</v>
      </c>
      <c r="H34" s="19">
        <f t="shared" si="7"/>
        <v>0</v>
      </c>
      <c r="I34" s="101"/>
    </row>
    <row r="35" spans="1:9" ht="31.5" hidden="1">
      <c r="A35" s="145" t="s">
        <v>122</v>
      </c>
      <c r="B35" s="12" t="s">
        <v>68</v>
      </c>
      <c r="C35" s="23">
        <v>200</v>
      </c>
      <c r="D35" s="10"/>
      <c r="E35" s="11"/>
      <c r="F35" s="164">
        <f t="shared" si="7"/>
        <v>0</v>
      </c>
      <c r="G35" s="164">
        <f t="shared" si="7"/>
        <v>0</v>
      </c>
      <c r="H35" s="24">
        <f t="shared" si="7"/>
        <v>0</v>
      </c>
      <c r="I35" s="9"/>
    </row>
    <row r="36" spans="1:9" ht="31.5" hidden="1">
      <c r="A36" s="145" t="s">
        <v>18</v>
      </c>
      <c r="B36" s="12" t="s">
        <v>68</v>
      </c>
      <c r="C36" s="13">
        <v>240</v>
      </c>
      <c r="D36" s="10">
        <v>5</v>
      </c>
      <c r="E36" s="11">
        <v>3</v>
      </c>
      <c r="F36" s="164"/>
      <c r="G36" s="164"/>
      <c r="H36" s="24"/>
      <c r="I36" s="9"/>
    </row>
    <row r="37" spans="1:9" s="102" customFormat="1" ht="47.25">
      <c r="A37" s="114" t="s">
        <v>155</v>
      </c>
      <c r="B37" s="6" t="s">
        <v>69</v>
      </c>
      <c r="C37" s="18"/>
      <c r="D37" s="4"/>
      <c r="E37" s="5"/>
      <c r="F37" s="163">
        <f>F38</f>
        <v>50</v>
      </c>
      <c r="G37" s="163">
        <f>G38</f>
        <v>10</v>
      </c>
      <c r="H37" s="19">
        <f>H38</f>
        <v>10</v>
      </c>
      <c r="I37" s="101"/>
    </row>
    <row r="38" spans="1:9" s="102" customFormat="1" ht="47.25">
      <c r="A38" s="225" t="s">
        <v>155</v>
      </c>
      <c r="B38" s="6" t="s">
        <v>70</v>
      </c>
      <c r="C38" s="18"/>
      <c r="D38" s="4"/>
      <c r="E38" s="5"/>
      <c r="F38" s="163">
        <f t="shared" ref="F38:H39" si="8">F39</f>
        <v>50</v>
      </c>
      <c r="G38" s="163">
        <f t="shared" si="8"/>
        <v>10</v>
      </c>
      <c r="H38" s="19">
        <f t="shared" si="8"/>
        <v>10</v>
      </c>
      <c r="I38" s="101"/>
    </row>
    <row r="39" spans="1:9" ht="31.5">
      <c r="A39" s="147" t="s">
        <v>122</v>
      </c>
      <c r="B39" s="12" t="s">
        <v>70</v>
      </c>
      <c r="C39" s="28">
        <v>200</v>
      </c>
      <c r="D39" s="10"/>
      <c r="E39" s="11"/>
      <c r="F39" s="164">
        <f t="shared" si="8"/>
        <v>50</v>
      </c>
      <c r="G39" s="164">
        <f t="shared" si="8"/>
        <v>10</v>
      </c>
      <c r="H39" s="24">
        <f t="shared" si="8"/>
        <v>10</v>
      </c>
      <c r="I39" s="9"/>
    </row>
    <row r="40" spans="1:9" ht="31.5">
      <c r="A40" s="147" t="s">
        <v>18</v>
      </c>
      <c r="B40" s="12" t="s">
        <v>70</v>
      </c>
      <c r="C40" s="23">
        <v>240</v>
      </c>
      <c r="D40" s="10">
        <v>5</v>
      </c>
      <c r="E40" s="11">
        <v>3</v>
      </c>
      <c r="F40" s="164">
        <f>'Приложение 3'!F107</f>
        <v>50</v>
      </c>
      <c r="G40" s="164">
        <f>'Приложение 3'!G107</f>
        <v>10</v>
      </c>
      <c r="H40" s="24">
        <f>'Приложение 3'!H107</f>
        <v>10</v>
      </c>
      <c r="I40" s="9"/>
    </row>
    <row r="41" spans="1:9" s="102" customFormat="1" ht="63">
      <c r="A41" s="225" t="s">
        <v>156</v>
      </c>
      <c r="B41" s="6" t="s">
        <v>71</v>
      </c>
      <c r="C41" s="18"/>
      <c r="D41" s="4"/>
      <c r="E41" s="5"/>
      <c r="F41" s="163">
        <f t="shared" ref="F41:H43" si="9">F42</f>
        <v>60.5</v>
      </c>
      <c r="G41" s="163">
        <f t="shared" si="9"/>
        <v>10</v>
      </c>
      <c r="H41" s="19">
        <f t="shared" si="9"/>
        <v>10</v>
      </c>
      <c r="I41" s="101"/>
    </row>
    <row r="42" spans="1:9" s="102" customFormat="1" ht="63">
      <c r="A42" s="225" t="s">
        <v>157</v>
      </c>
      <c r="B42" s="6" t="s">
        <v>72</v>
      </c>
      <c r="C42" s="18"/>
      <c r="D42" s="4"/>
      <c r="E42" s="5"/>
      <c r="F42" s="163">
        <f t="shared" si="9"/>
        <v>60.5</v>
      </c>
      <c r="G42" s="163">
        <f t="shared" si="9"/>
        <v>10</v>
      </c>
      <c r="H42" s="19">
        <f t="shared" si="9"/>
        <v>10</v>
      </c>
      <c r="I42" s="101"/>
    </row>
    <row r="43" spans="1:9" ht="31.5">
      <c r="A43" s="147" t="s">
        <v>122</v>
      </c>
      <c r="B43" s="12" t="s">
        <v>72</v>
      </c>
      <c r="C43" s="23">
        <v>200</v>
      </c>
      <c r="D43" s="10"/>
      <c r="E43" s="11"/>
      <c r="F43" s="164">
        <f t="shared" si="9"/>
        <v>60.5</v>
      </c>
      <c r="G43" s="164">
        <f t="shared" si="9"/>
        <v>10</v>
      </c>
      <c r="H43" s="24">
        <f t="shared" si="9"/>
        <v>10</v>
      </c>
      <c r="I43" s="9"/>
    </row>
    <row r="44" spans="1:9" ht="31.5">
      <c r="A44" s="147" t="s">
        <v>18</v>
      </c>
      <c r="B44" s="12" t="s">
        <v>72</v>
      </c>
      <c r="C44" s="23">
        <v>240</v>
      </c>
      <c r="D44" s="10">
        <v>5</v>
      </c>
      <c r="E44" s="11">
        <v>3</v>
      </c>
      <c r="F44" s="164">
        <f>'Приложение 3'!F111</f>
        <v>60.5</v>
      </c>
      <c r="G44" s="164">
        <f>'Приложение 3'!G111</f>
        <v>10</v>
      </c>
      <c r="H44" s="24">
        <f>'Приложение 3'!H111</f>
        <v>10</v>
      </c>
      <c r="I44" s="9"/>
    </row>
    <row r="45" spans="1:9" s="102" customFormat="1" ht="47.25">
      <c r="A45" s="225" t="s">
        <v>158</v>
      </c>
      <c r="B45" s="6" t="s">
        <v>75</v>
      </c>
      <c r="C45" s="7" t="s">
        <v>7</v>
      </c>
      <c r="D45" s="4"/>
      <c r="E45" s="5"/>
      <c r="F45" s="163">
        <f>F46+F53+F58+F61</f>
        <v>5245</v>
      </c>
      <c r="G45" s="163">
        <f t="shared" ref="G45:H45" si="10">G46+G53</f>
        <v>1772.6</v>
      </c>
      <c r="H45" s="163">
        <f t="shared" si="10"/>
        <v>1153</v>
      </c>
      <c r="I45" s="101"/>
    </row>
    <row r="46" spans="1:9" s="102" customFormat="1" ht="47.25">
      <c r="A46" s="225" t="s">
        <v>159</v>
      </c>
      <c r="B46" s="6" t="s">
        <v>76</v>
      </c>
      <c r="C46" s="7"/>
      <c r="D46" s="4"/>
      <c r="E46" s="5"/>
      <c r="F46" s="163">
        <f>F47+F49+F51</f>
        <v>1698</v>
      </c>
      <c r="G46" s="163">
        <f>G47+G49+G51</f>
        <v>1772.6</v>
      </c>
      <c r="H46" s="19">
        <f>H47+H49+H51</f>
        <v>1153</v>
      </c>
      <c r="I46" s="101"/>
    </row>
    <row r="47" spans="1:9" ht="63">
      <c r="A47" s="147" t="s">
        <v>13</v>
      </c>
      <c r="B47" s="12" t="s">
        <v>76</v>
      </c>
      <c r="C47" s="53">
        <v>100</v>
      </c>
      <c r="D47" s="48"/>
      <c r="E47" s="49"/>
      <c r="F47" s="165">
        <f>F48</f>
        <v>720</v>
      </c>
      <c r="G47" s="165">
        <f>G48</f>
        <v>1369.6</v>
      </c>
      <c r="H47" s="58">
        <f>H48</f>
        <v>750</v>
      </c>
      <c r="I47" s="9"/>
    </row>
    <row r="48" spans="1:9" ht="18.75">
      <c r="A48" s="148" t="s">
        <v>77</v>
      </c>
      <c r="B48" s="12" t="s">
        <v>76</v>
      </c>
      <c r="C48" s="57">
        <v>110</v>
      </c>
      <c r="D48" s="48">
        <v>8</v>
      </c>
      <c r="E48" s="49">
        <v>1</v>
      </c>
      <c r="F48" s="165">
        <f>'Приложение 3'!F117</f>
        <v>720</v>
      </c>
      <c r="G48" s="165">
        <f>'Приложение 3'!G117</f>
        <v>1369.6</v>
      </c>
      <c r="H48" s="58">
        <f>'Приложение 3'!H117</f>
        <v>750</v>
      </c>
      <c r="I48" s="9"/>
    </row>
    <row r="49" spans="1:9" ht="31.5">
      <c r="A49" s="145" t="s">
        <v>122</v>
      </c>
      <c r="B49" s="12" t="s">
        <v>76</v>
      </c>
      <c r="C49" s="57">
        <v>200</v>
      </c>
      <c r="D49" s="48"/>
      <c r="E49" s="49"/>
      <c r="F49" s="165">
        <f>F50</f>
        <v>975</v>
      </c>
      <c r="G49" s="165">
        <f>G50</f>
        <v>400</v>
      </c>
      <c r="H49" s="58">
        <f>H50</f>
        <v>400</v>
      </c>
      <c r="I49" s="9"/>
    </row>
    <row r="50" spans="1:9" ht="31.5">
      <c r="A50" s="146" t="s">
        <v>18</v>
      </c>
      <c r="B50" s="12" t="s">
        <v>76</v>
      </c>
      <c r="C50" s="57">
        <v>240</v>
      </c>
      <c r="D50" s="48">
        <v>8</v>
      </c>
      <c r="E50" s="49">
        <v>1</v>
      </c>
      <c r="F50" s="165">
        <f>'Приложение 3'!F119</f>
        <v>975</v>
      </c>
      <c r="G50" s="165">
        <f>'Приложение 3'!G119</f>
        <v>400</v>
      </c>
      <c r="H50" s="58">
        <f>'Приложение 3'!H119</f>
        <v>400</v>
      </c>
      <c r="I50" s="9"/>
    </row>
    <row r="51" spans="1:9" ht="18.75">
      <c r="A51" s="145" t="s">
        <v>19</v>
      </c>
      <c r="B51" s="35" t="s">
        <v>76</v>
      </c>
      <c r="C51" s="57">
        <v>800</v>
      </c>
      <c r="D51" s="56"/>
      <c r="E51" s="49"/>
      <c r="F51" s="165">
        <f>F52</f>
        <v>3</v>
      </c>
      <c r="G51" s="165">
        <f>G52</f>
        <v>3</v>
      </c>
      <c r="H51" s="24">
        <f>H52</f>
        <v>3</v>
      </c>
      <c r="I51" s="9"/>
    </row>
    <row r="52" spans="1:9" ht="18.75">
      <c r="A52" s="145" t="s">
        <v>20</v>
      </c>
      <c r="B52" s="35" t="s">
        <v>76</v>
      </c>
      <c r="C52" s="57">
        <v>850</v>
      </c>
      <c r="D52" s="56">
        <v>8</v>
      </c>
      <c r="E52" s="49">
        <v>1</v>
      </c>
      <c r="F52" s="165">
        <f>'Приложение 3'!F121</f>
        <v>3</v>
      </c>
      <c r="G52" s="165">
        <f>'Приложение 3'!G121</f>
        <v>3</v>
      </c>
      <c r="H52" s="58">
        <f>'Приложение 3'!H121</f>
        <v>3</v>
      </c>
      <c r="I52" s="9"/>
    </row>
    <row r="53" spans="1:9" s="102" customFormat="1" ht="63">
      <c r="A53" s="225" t="s">
        <v>128</v>
      </c>
      <c r="B53" s="45" t="s">
        <v>78</v>
      </c>
      <c r="C53" s="18"/>
      <c r="D53" s="16"/>
      <c r="E53" s="5"/>
      <c r="F53" s="163">
        <f>F55+F57</f>
        <v>3547</v>
      </c>
      <c r="G53" s="163">
        <f>G55+G57</f>
        <v>0</v>
      </c>
      <c r="H53" s="19">
        <f>H55+H57</f>
        <v>0</v>
      </c>
      <c r="I53" s="101"/>
    </row>
    <row r="54" spans="1:9" ht="63">
      <c r="A54" s="147" t="s">
        <v>13</v>
      </c>
      <c r="B54" s="35" t="s">
        <v>78</v>
      </c>
      <c r="C54" s="57">
        <v>100</v>
      </c>
      <c r="D54" s="56"/>
      <c r="E54" s="56"/>
      <c r="F54" s="166">
        <f>F55</f>
        <v>3547</v>
      </c>
      <c r="G54" s="166">
        <f>G55</f>
        <v>0</v>
      </c>
      <c r="H54" s="58">
        <f>H55</f>
        <v>0</v>
      </c>
      <c r="I54" s="9"/>
    </row>
    <row r="55" spans="1:9" ht="18.75">
      <c r="A55" s="244" t="s">
        <v>77</v>
      </c>
      <c r="B55" s="35" t="s">
        <v>78</v>
      </c>
      <c r="C55" s="57">
        <v>110</v>
      </c>
      <c r="D55" s="56">
        <v>8</v>
      </c>
      <c r="E55" s="56">
        <v>1</v>
      </c>
      <c r="F55" s="166">
        <f>'Приложение 3'!F124</f>
        <v>3547</v>
      </c>
      <c r="G55" s="166">
        <f>'Приложение 3'!G124</f>
        <v>0</v>
      </c>
      <c r="H55" s="166">
        <f>'Приложение 3'!H124</f>
        <v>0</v>
      </c>
      <c r="I55" s="9"/>
    </row>
    <row r="56" spans="1:9" ht="31.5" hidden="1">
      <c r="A56" s="147" t="s">
        <v>122</v>
      </c>
      <c r="B56" s="35" t="s">
        <v>78</v>
      </c>
      <c r="C56" s="57">
        <v>200</v>
      </c>
      <c r="D56" s="56"/>
      <c r="E56" s="56"/>
      <c r="F56" s="166">
        <f>F57</f>
        <v>0</v>
      </c>
      <c r="G56" s="166">
        <f>G57</f>
        <v>0</v>
      </c>
      <c r="H56" s="58">
        <f>H57</f>
        <v>0</v>
      </c>
      <c r="I56" s="9"/>
    </row>
    <row r="57" spans="1:9" ht="31.5" hidden="1">
      <c r="A57" s="243" t="s">
        <v>18</v>
      </c>
      <c r="B57" s="35" t="s">
        <v>78</v>
      </c>
      <c r="C57" s="57">
        <v>240</v>
      </c>
      <c r="D57" s="56">
        <v>8</v>
      </c>
      <c r="E57" s="56">
        <v>1</v>
      </c>
      <c r="F57" s="166">
        <f>'Приложение 3'!F126</f>
        <v>0</v>
      </c>
      <c r="G57" s="166">
        <v>0</v>
      </c>
      <c r="H57" s="58">
        <v>0</v>
      </c>
      <c r="I57" s="9"/>
    </row>
    <row r="58" spans="1:9" ht="47.25" hidden="1">
      <c r="A58" s="262" t="s">
        <v>169</v>
      </c>
      <c r="B58" s="35" t="s">
        <v>171</v>
      </c>
      <c r="C58" s="57"/>
      <c r="D58" s="56"/>
      <c r="E58" s="56"/>
      <c r="F58" s="166">
        <f>F59</f>
        <v>0</v>
      </c>
      <c r="G58" s="166">
        <f t="shared" ref="G58:H59" si="11">G59</f>
        <v>0</v>
      </c>
      <c r="H58" s="166">
        <f t="shared" si="11"/>
        <v>0</v>
      </c>
      <c r="I58" s="9"/>
    </row>
    <row r="59" spans="1:9" ht="31.5" hidden="1">
      <c r="A59" s="262" t="s">
        <v>57</v>
      </c>
      <c r="B59" s="35" t="s">
        <v>171</v>
      </c>
      <c r="C59" s="57">
        <v>200</v>
      </c>
      <c r="D59" s="56"/>
      <c r="E59" s="56"/>
      <c r="F59" s="166">
        <f>F60</f>
        <v>0</v>
      </c>
      <c r="G59" s="166">
        <f t="shared" si="11"/>
        <v>0</v>
      </c>
      <c r="H59" s="166">
        <f t="shared" si="11"/>
        <v>0</v>
      </c>
      <c r="I59" s="9"/>
    </row>
    <row r="60" spans="1:9" ht="31.5" hidden="1">
      <c r="A60" s="262" t="s">
        <v>18</v>
      </c>
      <c r="B60" s="35" t="s">
        <v>171</v>
      </c>
      <c r="C60" s="57">
        <v>240</v>
      </c>
      <c r="D60" s="56">
        <v>8</v>
      </c>
      <c r="E60" s="56">
        <v>1</v>
      </c>
      <c r="F60" s="166">
        <f>'Приложение 3'!F129</f>
        <v>0</v>
      </c>
      <c r="G60" s="166">
        <f>'Приложение 3'!G129</f>
        <v>0</v>
      </c>
      <c r="H60" s="166">
        <f>'Приложение 3'!H129</f>
        <v>0</v>
      </c>
      <c r="I60" s="9"/>
    </row>
    <row r="61" spans="1:9" ht="63" hidden="1">
      <c r="A61" s="262" t="s">
        <v>170</v>
      </c>
      <c r="B61" s="35" t="s">
        <v>171</v>
      </c>
      <c r="C61" s="57"/>
      <c r="D61" s="56"/>
      <c r="E61" s="56"/>
      <c r="F61" s="166">
        <f>F62</f>
        <v>0</v>
      </c>
      <c r="G61" s="166">
        <f t="shared" ref="G61:H62" si="12">G62</f>
        <v>0</v>
      </c>
      <c r="H61" s="166">
        <f t="shared" si="12"/>
        <v>0</v>
      </c>
      <c r="I61" s="9"/>
    </row>
    <row r="62" spans="1:9" ht="31.5" hidden="1">
      <c r="A62" s="262" t="s">
        <v>57</v>
      </c>
      <c r="B62" s="35" t="s">
        <v>171</v>
      </c>
      <c r="C62" s="57">
        <v>200</v>
      </c>
      <c r="D62" s="56"/>
      <c r="E62" s="56"/>
      <c r="F62" s="166">
        <f>F63</f>
        <v>0</v>
      </c>
      <c r="G62" s="166">
        <f t="shared" si="12"/>
        <v>0</v>
      </c>
      <c r="H62" s="166">
        <f t="shared" si="12"/>
        <v>0</v>
      </c>
      <c r="I62" s="9"/>
    </row>
    <row r="63" spans="1:9" ht="31.5" hidden="1">
      <c r="A63" s="262" t="s">
        <v>18</v>
      </c>
      <c r="B63" s="35" t="s">
        <v>171</v>
      </c>
      <c r="C63" s="57">
        <v>240</v>
      </c>
      <c r="D63" s="56">
        <v>8</v>
      </c>
      <c r="E63" s="56">
        <v>1</v>
      </c>
      <c r="F63" s="166">
        <f>'Приложение 3'!F132</f>
        <v>0</v>
      </c>
      <c r="G63" s="166">
        <f>'Приложение 3'!G132</f>
        <v>0</v>
      </c>
      <c r="H63" s="166">
        <f>'Приложение 3'!H132</f>
        <v>0</v>
      </c>
      <c r="I63" s="9"/>
    </row>
    <row r="64" spans="1:9" s="102" customFormat="1" ht="31.5">
      <c r="A64" s="225" t="s">
        <v>146</v>
      </c>
      <c r="B64" s="45" t="s">
        <v>85</v>
      </c>
      <c r="C64" s="18" t="s">
        <v>7</v>
      </c>
      <c r="D64" s="16"/>
      <c r="E64" s="16"/>
      <c r="F64" s="162">
        <f>F65+F72</f>
        <v>3297.9</v>
      </c>
      <c r="G64" s="162">
        <f t="shared" ref="G64:H64" si="13">G65+G72</f>
        <v>1670</v>
      </c>
      <c r="H64" s="162">
        <f t="shared" si="13"/>
        <v>1170</v>
      </c>
      <c r="I64" s="101"/>
    </row>
    <row r="65" spans="1:9" s="102" customFormat="1" ht="31.5">
      <c r="A65" s="225" t="s">
        <v>160</v>
      </c>
      <c r="B65" s="45" t="s">
        <v>86</v>
      </c>
      <c r="C65" s="18"/>
      <c r="D65" s="16"/>
      <c r="E65" s="16"/>
      <c r="F65" s="162">
        <f>F66+F68+F70</f>
        <v>1437.4</v>
      </c>
      <c r="G65" s="162">
        <f>G67+G68+G70</f>
        <v>1670</v>
      </c>
      <c r="H65" s="19">
        <f>H67+H68+H70</f>
        <v>1170</v>
      </c>
      <c r="I65" s="101"/>
    </row>
    <row r="66" spans="1:9" ht="63">
      <c r="A66" s="145" t="s">
        <v>13</v>
      </c>
      <c r="B66" s="35" t="s">
        <v>86</v>
      </c>
      <c r="C66" s="57">
        <v>100</v>
      </c>
      <c r="D66" s="56"/>
      <c r="E66" s="56"/>
      <c r="F66" s="166">
        <f>F67</f>
        <v>688</v>
      </c>
      <c r="G66" s="166">
        <f>G71</f>
        <v>20</v>
      </c>
      <c r="H66" s="58">
        <f>H71</f>
        <v>20</v>
      </c>
      <c r="I66" s="9"/>
    </row>
    <row r="67" spans="1:9" ht="18.75">
      <c r="A67" s="148" t="s">
        <v>77</v>
      </c>
      <c r="B67" s="87" t="s">
        <v>86</v>
      </c>
      <c r="C67" s="23">
        <v>110</v>
      </c>
      <c r="D67" s="56">
        <v>11</v>
      </c>
      <c r="E67" s="56">
        <v>2</v>
      </c>
      <c r="F67" s="166">
        <f>'Приложение 3'!F143</f>
        <v>688</v>
      </c>
      <c r="G67" s="166">
        <f>'Приложение 3'!G143</f>
        <v>1250</v>
      </c>
      <c r="H67" s="24">
        <f>'Приложение 3'!H143</f>
        <v>750</v>
      </c>
      <c r="I67" s="9"/>
    </row>
    <row r="68" spans="1:9" ht="31.5">
      <c r="A68" s="145" t="s">
        <v>122</v>
      </c>
      <c r="B68" s="12" t="s">
        <v>86</v>
      </c>
      <c r="C68" s="57">
        <v>200</v>
      </c>
      <c r="D68" s="48"/>
      <c r="E68" s="49"/>
      <c r="F68" s="165">
        <f>F69</f>
        <v>729.4</v>
      </c>
      <c r="G68" s="165">
        <f t="shared" ref="G68:H68" si="14">G69</f>
        <v>400</v>
      </c>
      <c r="H68" s="165">
        <f t="shared" si="14"/>
        <v>400</v>
      </c>
      <c r="I68" s="9"/>
    </row>
    <row r="69" spans="1:9" ht="31.5">
      <c r="A69" s="146" t="s">
        <v>18</v>
      </c>
      <c r="B69" s="87" t="s">
        <v>86</v>
      </c>
      <c r="C69" s="23">
        <v>240</v>
      </c>
      <c r="D69" s="56">
        <v>11</v>
      </c>
      <c r="E69" s="56">
        <v>2</v>
      </c>
      <c r="F69" s="166">
        <f>'Приложение 3'!F145</f>
        <v>729.4</v>
      </c>
      <c r="G69" s="166">
        <f>'Приложение 3'!G145</f>
        <v>400</v>
      </c>
      <c r="H69" s="24">
        <f>'Приложение 3'!H145</f>
        <v>400</v>
      </c>
      <c r="I69" s="9"/>
    </row>
    <row r="70" spans="1:9" ht="18.75">
      <c r="A70" s="145" t="s">
        <v>19</v>
      </c>
      <c r="B70" s="12" t="s">
        <v>86</v>
      </c>
      <c r="C70" s="57">
        <v>800</v>
      </c>
      <c r="D70" s="48"/>
      <c r="E70" s="49"/>
      <c r="F70" s="165">
        <f>F71</f>
        <v>20</v>
      </c>
      <c r="G70" s="165">
        <f t="shared" ref="G70:H70" si="15">G71</f>
        <v>20</v>
      </c>
      <c r="H70" s="165">
        <f t="shared" si="15"/>
        <v>20</v>
      </c>
      <c r="I70" s="9"/>
    </row>
    <row r="71" spans="1:9" ht="18.75">
      <c r="A71" s="145" t="s">
        <v>20</v>
      </c>
      <c r="B71" s="87" t="s">
        <v>86</v>
      </c>
      <c r="C71" s="23">
        <v>850</v>
      </c>
      <c r="D71" s="56">
        <v>11</v>
      </c>
      <c r="E71" s="56">
        <v>2</v>
      </c>
      <c r="F71" s="166">
        <f>'Приложение 3'!F147</f>
        <v>20</v>
      </c>
      <c r="G71" s="166">
        <f>'Приложение 3'!G147</f>
        <v>20</v>
      </c>
      <c r="H71" s="24">
        <f>'Приложение 3'!H147</f>
        <v>20</v>
      </c>
      <c r="I71" s="9"/>
    </row>
    <row r="72" spans="1:9" s="102" customFormat="1" ht="63">
      <c r="A72" s="225" t="s">
        <v>128</v>
      </c>
      <c r="B72" s="45" t="s">
        <v>131</v>
      </c>
      <c r="C72" s="18"/>
      <c r="D72" s="16"/>
      <c r="E72" s="5"/>
      <c r="F72" s="163">
        <f>F73</f>
        <v>1860.5</v>
      </c>
      <c r="G72" s="163">
        <f t="shared" ref="G72:H72" si="16">G73</f>
        <v>0</v>
      </c>
      <c r="H72" s="163">
        <f t="shared" si="16"/>
        <v>0</v>
      </c>
      <c r="I72" s="101"/>
    </row>
    <row r="73" spans="1:9" ht="63">
      <c r="A73" s="145" t="s">
        <v>13</v>
      </c>
      <c r="B73" s="35" t="s">
        <v>131</v>
      </c>
      <c r="C73" s="57">
        <v>100</v>
      </c>
      <c r="D73" s="56"/>
      <c r="E73" s="49"/>
      <c r="F73" s="165">
        <f>F74</f>
        <v>1860.5</v>
      </c>
      <c r="G73" s="165">
        <f>G74</f>
        <v>0</v>
      </c>
      <c r="H73" s="58">
        <f>H74</f>
        <v>0</v>
      </c>
      <c r="I73" s="9"/>
    </row>
    <row r="74" spans="1:9" ht="18.75">
      <c r="A74" s="148" t="s">
        <v>77</v>
      </c>
      <c r="B74" s="35" t="s">
        <v>131</v>
      </c>
      <c r="C74" s="57">
        <v>110</v>
      </c>
      <c r="D74" s="56">
        <v>11</v>
      </c>
      <c r="E74" s="49">
        <v>2</v>
      </c>
      <c r="F74" s="165">
        <f>'Приложение 3'!F150</f>
        <v>1860.5</v>
      </c>
      <c r="G74" s="165"/>
      <c r="H74" s="58"/>
      <c r="I74" s="9"/>
    </row>
    <row r="75" spans="1:9" s="102" customFormat="1" ht="18.75">
      <c r="A75" s="104" t="s">
        <v>9</v>
      </c>
      <c r="B75" s="6" t="s">
        <v>10</v>
      </c>
      <c r="C75" s="7" t="s">
        <v>7</v>
      </c>
      <c r="D75" s="4"/>
      <c r="E75" s="5"/>
      <c r="F75" s="163">
        <f>F76+F79+F84+F87+F90+F96+F99+F104+F107+F112+F115+F118+F121</f>
        <v>6310.2999999999993</v>
      </c>
      <c r="G75" s="163">
        <f>G76+G79+G84+G87+G90+G96+G99+G104+G107+G112+G115+G118+G121</f>
        <v>5732.1</v>
      </c>
      <c r="H75" s="163">
        <f>H76+H79+H84+H87+H90+H96+H99+H104+H107+H112+H115+H118+H121</f>
        <v>6044.0000000000009</v>
      </c>
      <c r="I75" s="101"/>
    </row>
    <row r="76" spans="1:9" s="102" customFormat="1" ht="31.5">
      <c r="A76" s="104" t="s">
        <v>22</v>
      </c>
      <c r="B76" s="6" t="s">
        <v>23</v>
      </c>
      <c r="C76" s="7"/>
      <c r="D76" s="4"/>
      <c r="E76" s="5"/>
      <c r="F76" s="163">
        <f t="shared" ref="F76:H77" si="17">F77</f>
        <v>2929.7</v>
      </c>
      <c r="G76" s="163">
        <f t="shared" si="17"/>
        <v>2500</v>
      </c>
      <c r="H76" s="8">
        <f t="shared" si="17"/>
        <v>2800</v>
      </c>
      <c r="I76" s="101"/>
    </row>
    <row r="77" spans="1:9" ht="63">
      <c r="A77" s="145" t="s">
        <v>13</v>
      </c>
      <c r="B77" s="12" t="s">
        <v>23</v>
      </c>
      <c r="C77" s="13">
        <v>100</v>
      </c>
      <c r="D77" s="10"/>
      <c r="E77" s="11"/>
      <c r="F77" s="164">
        <f t="shared" si="17"/>
        <v>2929.7</v>
      </c>
      <c r="G77" s="164">
        <f t="shared" si="17"/>
        <v>2500</v>
      </c>
      <c r="H77" s="14">
        <f t="shared" si="17"/>
        <v>2800</v>
      </c>
      <c r="I77" s="9"/>
    </row>
    <row r="78" spans="1:9" ht="31.5">
      <c r="A78" s="145" t="s">
        <v>14</v>
      </c>
      <c r="B78" s="12" t="s">
        <v>23</v>
      </c>
      <c r="C78" s="13">
        <v>120</v>
      </c>
      <c r="D78" s="10">
        <v>1</v>
      </c>
      <c r="E78" s="11">
        <v>4</v>
      </c>
      <c r="F78" s="164">
        <f>'Приложение 3'!F19</f>
        <v>2929.7</v>
      </c>
      <c r="G78" s="164">
        <f>'Приложение 3'!G19</f>
        <v>2500</v>
      </c>
      <c r="H78" s="14">
        <f>'Приложение 3'!H19</f>
        <v>2800</v>
      </c>
      <c r="I78" s="9"/>
    </row>
    <row r="79" spans="1:9" ht="31.5">
      <c r="A79" s="104" t="s">
        <v>16</v>
      </c>
      <c r="B79" s="6" t="s">
        <v>17</v>
      </c>
      <c r="C79" s="7" t="s">
        <v>7</v>
      </c>
      <c r="D79" s="4"/>
      <c r="E79" s="5"/>
      <c r="F79" s="163">
        <f>F80+F82</f>
        <v>1668.6999999999998</v>
      </c>
      <c r="G79" s="163">
        <f>G80+G82</f>
        <v>1700</v>
      </c>
      <c r="H79" s="8">
        <f>H80+H82</f>
        <v>1489.1</v>
      </c>
      <c r="I79" s="9"/>
    </row>
    <row r="80" spans="1:9" ht="31.5">
      <c r="A80" s="145" t="s">
        <v>122</v>
      </c>
      <c r="B80" s="87" t="s">
        <v>17</v>
      </c>
      <c r="C80" s="23">
        <v>200</v>
      </c>
      <c r="D80" s="21"/>
      <c r="E80" s="21"/>
      <c r="F80" s="143">
        <f>F81</f>
        <v>1319.1</v>
      </c>
      <c r="G80" s="143">
        <f>G81</f>
        <v>1500</v>
      </c>
      <c r="H80" s="24">
        <f>H81</f>
        <v>1289.0999999999999</v>
      </c>
      <c r="I80" s="9"/>
    </row>
    <row r="81" spans="1:9" ht="31.5">
      <c r="A81" s="145" t="s">
        <v>18</v>
      </c>
      <c r="B81" s="87" t="s">
        <v>17</v>
      </c>
      <c r="C81" s="23">
        <v>240</v>
      </c>
      <c r="D81" s="21">
        <v>1</v>
      </c>
      <c r="E81" s="21">
        <v>4</v>
      </c>
      <c r="F81" s="143">
        <f>'Приложение 3'!F22</f>
        <v>1319.1</v>
      </c>
      <c r="G81" s="143">
        <f>'Приложение 3'!G22</f>
        <v>1500</v>
      </c>
      <c r="H81" s="24">
        <f>'Приложение 3'!H22</f>
        <v>1289.0999999999999</v>
      </c>
      <c r="I81" s="9"/>
    </row>
    <row r="82" spans="1:9" ht="18.75">
      <c r="A82" s="145" t="s">
        <v>19</v>
      </c>
      <c r="B82" s="87" t="s">
        <v>17</v>
      </c>
      <c r="C82" s="23">
        <v>800</v>
      </c>
      <c r="D82" s="21"/>
      <c r="E82" s="21"/>
      <c r="F82" s="143">
        <f>F83</f>
        <v>349.6</v>
      </c>
      <c r="G82" s="143">
        <f>G83</f>
        <v>200</v>
      </c>
      <c r="H82" s="24">
        <f>H83</f>
        <v>200</v>
      </c>
      <c r="I82" s="9"/>
    </row>
    <row r="83" spans="1:9" ht="18.75">
      <c r="A83" s="145" t="s">
        <v>20</v>
      </c>
      <c r="B83" s="87" t="s">
        <v>17</v>
      </c>
      <c r="C83" s="23">
        <v>850</v>
      </c>
      <c r="D83" s="21">
        <v>1</v>
      </c>
      <c r="E83" s="21">
        <v>4</v>
      </c>
      <c r="F83" s="143">
        <f>'Приложение 3'!F24</f>
        <v>349.6</v>
      </c>
      <c r="G83" s="143">
        <f>'Приложение 3'!G24</f>
        <v>200</v>
      </c>
      <c r="H83" s="24">
        <f>'Приложение 3'!H24</f>
        <v>200</v>
      </c>
      <c r="I83" s="9"/>
    </row>
    <row r="84" spans="1:9" s="102" customFormat="1" ht="31.5">
      <c r="A84" s="104" t="s">
        <v>96</v>
      </c>
      <c r="B84" s="103" t="s">
        <v>25</v>
      </c>
      <c r="C84" s="18"/>
      <c r="D84" s="16"/>
      <c r="E84" s="16"/>
      <c r="F84" s="162">
        <f t="shared" ref="F84:H85" si="18">F85</f>
        <v>24.5</v>
      </c>
      <c r="G84" s="162">
        <f t="shared" si="18"/>
        <v>24.5</v>
      </c>
      <c r="H84" s="19">
        <f t="shared" si="18"/>
        <v>24.5</v>
      </c>
      <c r="I84" s="101"/>
    </row>
    <row r="85" spans="1:9" ht="18.75">
      <c r="A85" s="145" t="s">
        <v>26</v>
      </c>
      <c r="B85" s="87" t="s">
        <v>25</v>
      </c>
      <c r="C85" s="23">
        <v>500</v>
      </c>
      <c r="D85" s="21"/>
      <c r="E85" s="21"/>
      <c r="F85" s="143">
        <f t="shared" si="18"/>
        <v>24.5</v>
      </c>
      <c r="G85" s="143">
        <f t="shared" si="18"/>
        <v>24.5</v>
      </c>
      <c r="H85" s="24">
        <f t="shared" si="18"/>
        <v>24.5</v>
      </c>
      <c r="I85" s="9"/>
    </row>
    <row r="86" spans="1:9" ht="18.75">
      <c r="A86" s="145" t="s">
        <v>27</v>
      </c>
      <c r="B86" s="87" t="s">
        <v>25</v>
      </c>
      <c r="C86" s="23">
        <v>540</v>
      </c>
      <c r="D86" s="21">
        <v>1</v>
      </c>
      <c r="E86" s="21">
        <v>6</v>
      </c>
      <c r="F86" s="143">
        <f>'Приложение 3'!F35</f>
        <v>24.5</v>
      </c>
      <c r="G86" s="143">
        <f>'Приложение 3'!G35</f>
        <v>24.5</v>
      </c>
      <c r="H86" s="24">
        <f>'Приложение 3'!H35</f>
        <v>24.5</v>
      </c>
      <c r="I86" s="9"/>
    </row>
    <row r="87" spans="1:9" s="102" customFormat="1" ht="31.5">
      <c r="A87" s="104" t="s">
        <v>35</v>
      </c>
      <c r="B87" s="103" t="s">
        <v>36</v>
      </c>
      <c r="C87" s="18" t="s">
        <v>7</v>
      </c>
      <c r="D87" s="16"/>
      <c r="E87" s="16"/>
      <c r="F87" s="162">
        <f t="shared" ref="F87:H88" si="19">F88</f>
        <v>61.9</v>
      </c>
      <c r="G87" s="162">
        <f t="shared" si="19"/>
        <v>0</v>
      </c>
      <c r="H87" s="19">
        <f t="shared" si="19"/>
        <v>0</v>
      </c>
      <c r="I87" s="101"/>
    </row>
    <row r="88" spans="1:9" ht="31.5">
      <c r="A88" s="145" t="s">
        <v>122</v>
      </c>
      <c r="B88" s="87" t="s">
        <v>36</v>
      </c>
      <c r="C88" s="23">
        <v>200</v>
      </c>
      <c r="D88" s="21"/>
      <c r="E88" s="21"/>
      <c r="F88" s="143">
        <f t="shared" si="19"/>
        <v>61.9</v>
      </c>
      <c r="G88" s="143">
        <f t="shared" si="19"/>
        <v>0</v>
      </c>
      <c r="H88" s="24">
        <f t="shared" si="19"/>
        <v>0</v>
      </c>
      <c r="I88" s="9"/>
    </row>
    <row r="89" spans="1:9" ht="31.5">
      <c r="A89" s="145" t="s">
        <v>18</v>
      </c>
      <c r="B89" s="87" t="s">
        <v>36</v>
      </c>
      <c r="C89" s="23">
        <v>240</v>
      </c>
      <c r="D89" s="21">
        <v>1</v>
      </c>
      <c r="E89" s="21">
        <v>13</v>
      </c>
      <c r="F89" s="143">
        <f>'Приложение 3'!F50</f>
        <v>61.9</v>
      </c>
      <c r="G89" s="143"/>
      <c r="H89" s="24"/>
      <c r="I89" s="9"/>
    </row>
    <row r="90" spans="1:9" s="102" customFormat="1" ht="18.75">
      <c r="A90" s="104" t="s">
        <v>37</v>
      </c>
      <c r="B90" s="17" t="s">
        <v>38</v>
      </c>
      <c r="C90" s="7" t="s">
        <v>7</v>
      </c>
      <c r="D90" s="16"/>
      <c r="E90" s="16"/>
      <c r="F90" s="162">
        <f>F91+F93</f>
        <v>10</v>
      </c>
      <c r="G90" s="162">
        <f>G91+G93</f>
        <v>5</v>
      </c>
      <c r="H90" s="19">
        <f>H91+H93</f>
        <v>5</v>
      </c>
      <c r="I90" s="101"/>
    </row>
    <row r="91" spans="1:9" ht="31.5">
      <c r="A91" s="145" t="s">
        <v>122</v>
      </c>
      <c r="B91" s="22" t="s">
        <v>38</v>
      </c>
      <c r="C91" s="13">
        <v>200</v>
      </c>
      <c r="D91" s="21"/>
      <c r="E91" s="21"/>
      <c r="F91" s="143">
        <f>F92</f>
        <v>5</v>
      </c>
      <c r="G91" s="143">
        <f>G92</f>
        <v>0</v>
      </c>
      <c r="H91" s="24">
        <f>H92</f>
        <v>0</v>
      </c>
      <c r="I91" s="9"/>
    </row>
    <row r="92" spans="1:9" ht="31.5">
      <c r="A92" s="145" t="s">
        <v>18</v>
      </c>
      <c r="B92" s="22" t="s">
        <v>38</v>
      </c>
      <c r="C92" s="13">
        <v>240</v>
      </c>
      <c r="D92" s="21">
        <v>1</v>
      </c>
      <c r="E92" s="21">
        <v>13</v>
      </c>
      <c r="F92" s="164">
        <f>'Приложение 3'!F53</f>
        <v>5</v>
      </c>
      <c r="G92" s="164">
        <f>'Приложение 3'!G53</f>
        <v>0</v>
      </c>
      <c r="H92" s="164">
        <f>'Приложение 3'!H53</f>
        <v>0</v>
      </c>
      <c r="I92" s="9"/>
    </row>
    <row r="93" spans="1:9" ht="18.75">
      <c r="A93" s="145" t="s">
        <v>19</v>
      </c>
      <c r="B93" s="22" t="s">
        <v>38</v>
      </c>
      <c r="C93" s="13">
        <v>800</v>
      </c>
      <c r="D93" s="21">
        <v>1</v>
      </c>
      <c r="E93" s="21">
        <v>13</v>
      </c>
      <c r="F93" s="143">
        <f>F94+F95</f>
        <v>5</v>
      </c>
      <c r="G93" s="143">
        <f>G94+G95</f>
        <v>5</v>
      </c>
      <c r="H93" s="24">
        <f>H94+H95</f>
        <v>5</v>
      </c>
      <c r="I93" s="9"/>
    </row>
    <row r="94" spans="1:9" ht="18.75" hidden="1">
      <c r="A94" s="145" t="s">
        <v>39</v>
      </c>
      <c r="B94" s="22" t="s">
        <v>38</v>
      </c>
      <c r="C94" s="13">
        <v>830</v>
      </c>
      <c r="D94" s="21">
        <v>1</v>
      </c>
      <c r="E94" s="21">
        <v>13</v>
      </c>
      <c r="F94" s="143"/>
      <c r="G94" s="143"/>
      <c r="H94" s="24"/>
      <c r="I94" s="9"/>
    </row>
    <row r="95" spans="1:9" ht="18.75">
      <c r="A95" s="145" t="s">
        <v>20</v>
      </c>
      <c r="B95" s="22" t="s">
        <v>38</v>
      </c>
      <c r="C95" s="13">
        <v>850</v>
      </c>
      <c r="D95" s="21">
        <v>1</v>
      </c>
      <c r="E95" s="21">
        <v>13</v>
      </c>
      <c r="F95" s="143">
        <f>'Приложение 3'!F56</f>
        <v>5</v>
      </c>
      <c r="G95" s="143">
        <f>'Приложение 3'!G51</f>
        <v>5</v>
      </c>
      <c r="H95" s="24">
        <f>'Приложение 3'!H51</f>
        <v>5</v>
      </c>
      <c r="I95" s="9"/>
    </row>
    <row r="96" spans="1:9" s="102" customFormat="1" ht="47.25">
      <c r="A96" s="104" t="s">
        <v>83</v>
      </c>
      <c r="B96" s="6" t="s">
        <v>120</v>
      </c>
      <c r="C96" s="7" t="s">
        <v>7</v>
      </c>
      <c r="D96" s="4"/>
      <c r="E96" s="5"/>
      <c r="F96" s="163">
        <f t="shared" ref="F96:H97" si="20">F97</f>
        <v>181.4</v>
      </c>
      <c r="G96" s="163">
        <f t="shared" si="20"/>
        <v>181.4</v>
      </c>
      <c r="H96" s="163">
        <f t="shared" si="20"/>
        <v>181.4</v>
      </c>
      <c r="I96" s="101"/>
    </row>
    <row r="97" spans="1:9" ht="18.75">
      <c r="A97" s="146" t="s">
        <v>84</v>
      </c>
      <c r="B97" s="12" t="s">
        <v>120</v>
      </c>
      <c r="C97" s="53">
        <v>300</v>
      </c>
      <c r="D97" s="48"/>
      <c r="E97" s="49"/>
      <c r="F97" s="165">
        <f>F98</f>
        <v>181.4</v>
      </c>
      <c r="G97" s="165">
        <f t="shared" si="20"/>
        <v>181.4</v>
      </c>
      <c r="H97" s="165">
        <f t="shared" si="20"/>
        <v>181.4</v>
      </c>
      <c r="I97" s="9"/>
    </row>
    <row r="98" spans="1:9" ht="18.75">
      <c r="A98" s="147" t="s">
        <v>174</v>
      </c>
      <c r="B98" s="12" t="s">
        <v>120</v>
      </c>
      <c r="C98" s="53">
        <v>310</v>
      </c>
      <c r="D98" s="48">
        <v>10</v>
      </c>
      <c r="E98" s="49">
        <v>1</v>
      </c>
      <c r="F98" s="165">
        <f>'Приложение 3'!F138</f>
        <v>181.4</v>
      </c>
      <c r="G98" s="165">
        <f>'Приложение 3'!G138</f>
        <v>181.4</v>
      </c>
      <c r="H98" s="165">
        <f>'Приложение 3'!H138</f>
        <v>181.4</v>
      </c>
      <c r="I98" s="9"/>
    </row>
    <row r="99" spans="1:9" ht="63">
      <c r="A99" s="145" t="s">
        <v>13</v>
      </c>
      <c r="B99" s="6" t="s">
        <v>12</v>
      </c>
      <c r="C99" s="13">
        <v>100</v>
      </c>
      <c r="D99" s="10"/>
      <c r="E99" s="11"/>
      <c r="F99" s="163">
        <f t="shared" ref="F99:H99" si="21">F100</f>
        <v>769.1</v>
      </c>
      <c r="G99" s="164">
        <f t="shared" si="21"/>
        <v>769.1</v>
      </c>
      <c r="H99" s="14">
        <f t="shared" si="21"/>
        <v>769.1</v>
      </c>
      <c r="I99" s="9"/>
    </row>
    <row r="100" spans="1:9" ht="31.5">
      <c r="A100" s="145" t="s">
        <v>14</v>
      </c>
      <c r="B100" s="12" t="s">
        <v>12</v>
      </c>
      <c r="C100" s="13">
        <v>120</v>
      </c>
      <c r="D100" s="10">
        <v>1</v>
      </c>
      <c r="E100" s="11">
        <v>2</v>
      </c>
      <c r="F100" s="164">
        <f>'Приложение 3'!F14</f>
        <v>769.1</v>
      </c>
      <c r="G100" s="164">
        <f>'Приложение 3'!G14</f>
        <v>769.1</v>
      </c>
      <c r="H100" s="14">
        <f>'Приложение 3'!H14</f>
        <v>769.1</v>
      </c>
      <c r="I100" s="9"/>
    </row>
    <row r="101" spans="1:9" ht="31.5" hidden="1">
      <c r="A101" s="104" t="s">
        <v>29</v>
      </c>
      <c r="B101" s="45" t="s">
        <v>30</v>
      </c>
      <c r="C101" s="18"/>
      <c r="D101" s="16"/>
      <c r="E101" s="16"/>
      <c r="F101" s="162">
        <f t="shared" ref="F101:H102" si="22">F102</f>
        <v>0</v>
      </c>
      <c r="G101" s="162">
        <f t="shared" si="22"/>
        <v>0</v>
      </c>
      <c r="H101" s="19">
        <f t="shared" si="22"/>
        <v>0</v>
      </c>
      <c r="I101" s="9"/>
    </row>
    <row r="102" spans="1:9" ht="31.5" hidden="1">
      <c r="A102" s="145" t="s">
        <v>122</v>
      </c>
      <c r="B102" s="35" t="s">
        <v>30</v>
      </c>
      <c r="C102" s="23">
        <v>200</v>
      </c>
      <c r="D102" s="21"/>
      <c r="E102" s="21"/>
      <c r="F102" s="143">
        <f t="shared" si="22"/>
        <v>0</v>
      </c>
      <c r="G102" s="143">
        <f t="shared" si="22"/>
        <v>0</v>
      </c>
      <c r="H102" s="24">
        <f t="shared" si="22"/>
        <v>0</v>
      </c>
      <c r="I102" s="9"/>
    </row>
    <row r="103" spans="1:9" ht="31.5" hidden="1">
      <c r="A103" s="145" t="s">
        <v>18</v>
      </c>
      <c r="B103" s="35" t="s">
        <v>30</v>
      </c>
      <c r="C103" s="23">
        <v>240</v>
      </c>
      <c r="D103" s="21">
        <v>1</v>
      </c>
      <c r="E103" s="21">
        <v>7</v>
      </c>
      <c r="F103" s="143">
        <f>'Приложение 3'!F40</f>
        <v>0</v>
      </c>
      <c r="G103" s="143"/>
      <c r="H103" s="24"/>
      <c r="I103" s="9"/>
    </row>
    <row r="104" spans="1:9" s="102" customFormat="1" ht="18.75">
      <c r="A104" s="104" t="s">
        <v>121</v>
      </c>
      <c r="B104" s="6" t="s">
        <v>32</v>
      </c>
      <c r="C104" s="7" t="s">
        <v>7</v>
      </c>
      <c r="D104" s="4"/>
      <c r="E104" s="5"/>
      <c r="F104" s="163">
        <f t="shared" ref="F104:H105" si="23">F105</f>
        <v>10</v>
      </c>
      <c r="G104" s="163">
        <f t="shared" si="23"/>
        <v>0</v>
      </c>
      <c r="H104" s="8">
        <f t="shared" si="23"/>
        <v>0</v>
      </c>
      <c r="I104" s="101"/>
    </row>
    <row r="105" spans="1:9" ht="18.75">
      <c r="A105" s="145" t="s">
        <v>19</v>
      </c>
      <c r="B105" s="12" t="s">
        <v>32</v>
      </c>
      <c r="C105" s="13">
        <v>800</v>
      </c>
      <c r="D105" s="10"/>
      <c r="E105" s="11"/>
      <c r="F105" s="164">
        <f t="shared" si="23"/>
        <v>10</v>
      </c>
      <c r="G105" s="164">
        <f t="shared" si="23"/>
        <v>0</v>
      </c>
      <c r="H105" s="14">
        <f t="shared" si="23"/>
        <v>0</v>
      </c>
      <c r="I105" s="9"/>
    </row>
    <row r="106" spans="1:9" ht="18.75">
      <c r="A106" s="145" t="s">
        <v>33</v>
      </c>
      <c r="B106" s="12" t="s">
        <v>32</v>
      </c>
      <c r="C106" s="13">
        <v>870</v>
      </c>
      <c r="D106" s="10">
        <v>1</v>
      </c>
      <c r="E106" s="11">
        <v>11</v>
      </c>
      <c r="F106" s="164">
        <f>'Приложение 3'!F45</f>
        <v>10</v>
      </c>
      <c r="G106" s="164">
        <f>'Приложение 3'!G45</f>
        <v>0</v>
      </c>
      <c r="H106" s="14">
        <f>'Приложение 3'!H45</f>
        <v>0</v>
      </c>
      <c r="I106" s="9"/>
    </row>
    <row r="107" spans="1:9" s="102" customFormat="1" ht="63">
      <c r="A107" s="104" t="s">
        <v>41</v>
      </c>
      <c r="B107" s="6" t="s">
        <v>42</v>
      </c>
      <c r="C107" s="105" t="s">
        <v>7</v>
      </c>
      <c r="D107" s="4"/>
      <c r="E107" s="5"/>
      <c r="F107" s="263">
        <f>F108+F110</f>
        <v>284.5</v>
      </c>
      <c r="G107" s="263">
        <f>G108+G110</f>
        <v>294.20000000000005</v>
      </c>
      <c r="H107" s="264">
        <f>H108+H110</f>
        <v>304.60000000000002</v>
      </c>
      <c r="I107" s="101"/>
    </row>
    <row r="108" spans="1:9" s="102" customFormat="1" ht="63">
      <c r="A108" s="145" t="s">
        <v>13</v>
      </c>
      <c r="B108" s="87" t="s">
        <v>42</v>
      </c>
      <c r="C108" s="23">
        <v>100</v>
      </c>
      <c r="D108" s="21"/>
      <c r="E108" s="21"/>
      <c r="F108" s="143">
        <f>F109</f>
        <v>265.89999999999998</v>
      </c>
      <c r="G108" s="143">
        <f>G109</f>
        <v>284.60000000000002</v>
      </c>
      <c r="H108" s="24">
        <f>H109</f>
        <v>304.5</v>
      </c>
      <c r="I108" s="101"/>
    </row>
    <row r="109" spans="1:9" ht="31.5">
      <c r="A109" s="145" t="s">
        <v>43</v>
      </c>
      <c r="B109" s="87" t="s">
        <v>42</v>
      </c>
      <c r="C109" s="23">
        <v>120</v>
      </c>
      <c r="D109" s="21">
        <v>2</v>
      </c>
      <c r="E109" s="21">
        <v>3</v>
      </c>
      <c r="F109" s="143">
        <f>'Приложение 3'!F62</f>
        <v>265.89999999999998</v>
      </c>
      <c r="G109" s="143">
        <f>'Приложение 3'!G62</f>
        <v>284.60000000000002</v>
      </c>
      <c r="H109" s="24">
        <f>'Приложение 3'!H62</f>
        <v>304.5</v>
      </c>
      <c r="I109" s="9"/>
    </row>
    <row r="110" spans="1:9" ht="31.5">
      <c r="A110" s="145" t="s">
        <v>122</v>
      </c>
      <c r="B110" s="87" t="s">
        <v>44</v>
      </c>
      <c r="C110" s="23">
        <v>200</v>
      </c>
      <c r="D110" s="21"/>
      <c r="E110" s="21"/>
      <c r="F110" s="143">
        <f>F111</f>
        <v>18.600000000000001</v>
      </c>
      <c r="G110" s="143">
        <f>G111</f>
        <v>9.6</v>
      </c>
      <c r="H110" s="24">
        <f>H111</f>
        <v>0.1</v>
      </c>
      <c r="I110" s="9"/>
    </row>
    <row r="111" spans="1:9" ht="31.5">
      <c r="A111" s="145" t="s">
        <v>18</v>
      </c>
      <c r="B111" s="87" t="s">
        <v>44</v>
      </c>
      <c r="C111" s="23">
        <v>240</v>
      </c>
      <c r="D111" s="21">
        <v>2</v>
      </c>
      <c r="E111" s="21">
        <v>3</v>
      </c>
      <c r="F111" s="143">
        <f>'Приложение 3'!F64</f>
        <v>18.600000000000001</v>
      </c>
      <c r="G111" s="143">
        <f>'Приложение 3'!G64</f>
        <v>9.6</v>
      </c>
      <c r="H111" s="24">
        <f>'Приложение 3'!H64</f>
        <v>0.1</v>
      </c>
      <c r="I111" s="9"/>
    </row>
    <row r="112" spans="1:9" s="102" customFormat="1" ht="31.5">
      <c r="A112" s="104" t="s">
        <v>91</v>
      </c>
      <c r="B112" s="103" t="s">
        <v>90</v>
      </c>
      <c r="C112" s="18"/>
      <c r="D112" s="16"/>
      <c r="E112" s="16"/>
      <c r="F112" s="162">
        <f t="shared" ref="F112:H113" si="24">F113</f>
        <v>0.1</v>
      </c>
      <c r="G112" s="162">
        <f t="shared" si="24"/>
        <v>0.1</v>
      </c>
      <c r="H112" s="19">
        <f t="shared" si="24"/>
        <v>0.1</v>
      </c>
      <c r="I112" s="101"/>
    </row>
    <row r="113" spans="1:9" ht="31.5">
      <c r="A113" s="145" t="s">
        <v>122</v>
      </c>
      <c r="B113" s="87" t="s">
        <v>90</v>
      </c>
      <c r="C113" s="23">
        <v>200</v>
      </c>
      <c r="D113" s="21"/>
      <c r="E113" s="21"/>
      <c r="F113" s="143">
        <f t="shared" si="24"/>
        <v>0.1</v>
      </c>
      <c r="G113" s="143">
        <f t="shared" si="24"/>
        <v>0.1</v>
      </c>
      <c r="H113" s="24">
        <f t="shared" si="24"/>
        <v>0.1</v>
      </c>
      <c r="I113" s="63"/>
    </row>
    <row r="114" spans="1:9" ht="31.5">
      <c r="A114" s="145" t="s">
        <v>18</v>
      </c>
      <c r="B114" s="35" t="s">
        <v>90</v>
      </c>
      <c r="C114" s="23">
        <v>240</v>
      </c>
      <c r="D114" s="21">
        <v>1</v>
      </c>
      <c r="E114" s="21">
        <v>4</v>
      </c>
      <c r="F114" s="143">
        <f>'Приложение 3'!F27</f>
        <v>0.1</v>
      </c>
      <c r="G114" s="143">
        <f>'Приложение 3'!G27</f>
        <v>0.1</v>
      </c>
      <c r="H114" s="24">
        <f>'Приложение 3'!H27</f>
        <v>0.1</v>
      </c>
      <c r="I114" s="9"/>
    </row>
    <row r="115" spans="1:9" s="102" customFormat="1" ht="63">
      <c r="A115" s="225" t="s">
        <v>128</v>
      </c>
      <c r="B115" s="45" t="s">
        <v>79</v>
      </c>
      <c r="C115" s="18"/>
      <c r="D115" s="16"/>
      <c r="E115" s="16"/>
      <c r="F115" s="162">
        <f>F116</f>
        <v>362.9</v>
      </c>
      <c r="G115" s="162">
        <f t="shared" ref="G115:H116" si="25">G116</f>
        <v>0</v>
      </c>
      <c r="H115" s="162">
        <f t="shared" si="25"/>
        <v>0</v>
      </c>
      <c r="I115" s="101"/>
    </row>
    <row r="116" spans="1:9" ht="63">
      <c r="A116" s="145" t="s">
        <v>13</v>
      </c>
      <c r="B116" s="35" t="s">
        <v>79</v>
      </c>
      <c r="C116" s="23">
        <v>100</v>
      </c>
      <c r="D116" s="56"/>
      <c r="E116" s="56"/>
      <c r="F116" s="166">
        <f>F117</f>
        <v>362.9</v>
      </c>
      <c r="G116" s="166">
        <f t="shared" si="25"/>
        <v>0</v>
      </c>
      <c r="H116" s="166">
        <f t="shared" si="25"/>
        <v>0</v>
      </c>
      <c r="I116" s="9"/>
    </row>
    <row r="117" spans="1:9" ht="31.5">
      <c r="A117" s="145" t="s">
        <v>43</v>
      </c>
      <c r="B117" s="35" t="s">
        <v>79</v>
      </c>
      <c r="C117" s="23">
        <v>120</v>
      </c>
      <c r="D117" s="56">
        <v>1</v>
      </c>
      <c r="E117" s="56">
        <v>4</v>
      </c>
      <c r="F117" s="166">
        <f>'Приложение 3'!F30</f>
        <v>362.9</v>
      </c>
      <c r="G117" s="166">
        <f>'Приложение 3'!G30</f>
        <v>0</v>
      </c>
      <c r="H117" s="166">
        <f>'Приложение 3'!H30</f>
        <v>0</v>
      </c>
      <c r="I117" s="9"/>
    </row>
    <row r="118" spans="1:9" ht="18.75">
      <c r="A118" s="104" t="s">
        <v>59</v>
      </c>
      <c r="B118" s="45" t="s">
        <v>62</v>
      </c>
      <c r="C118" s="23"/>
      <c r="D118" s="56"/>
      <c r="E118" s="56"/>
      <c r="F118" s="162">
        <f t="shared" ref="F118:H119" si="26">F119</f>
        <v>7.5</v>
      </c>
      <c r="G118" s="162">
        <f t="shared" si="26"/>
        <v>5</v>
      </c>
      <c r="H118" s="19">
        <f t="shared" si="26"/>
        <v>5</v>
      </c>
      <c r="I118" s="9"/>
    </row>
    <row r="119" spans="1:9" ht="31.5">
      <c r="A119" s="145" t="s">
        <v>122</v>
      </c>
      <c r="B119" s="35" t="s">
        <v>62</v>
      </c>
      <c r="C119" s="23">
        <v>200</v>
      </c>
      <c r="D119" s="56"/>
      <c r="E119" s="56"/>
      <c r="F119" s="166">
        <f t="shared" si="26"/>
        <v>7.5</v>
      </c>
      <c r="G119" s="166">
        <f t="shared" si="26"/>
        <v>5</v>
      </c>
      <c r="H119" s="58">
        <f t="shared" si="26"/>
        <v>5</v>
      </c>
      <c r="I119" s="9"/>
    </row>
    <row r="120" spans="1:9" ht="31.5">
      <c r="A120" s="145" t="s">
        <v>18</v>
      </c>
      <c r="B120" s="35" t="s">
        <v>62</v>
      </c>
      <c r="C120" s="23">
        <v>240</v>
      </c>
      <c r="D120" s="56">
        <v>5</v>
      </c>
      <c r="E120" s="56">
        <v>1</v>
      </c>
      <c r="F120" s="166">
        <f>'Приложение 3'!F87</f>
        <v>7.5</v>
      </c>
      <c r="G120" s="166">
        <f>'Приложение 3'!G87</f>
        <v>5</v>
      </c>
      <c r="H120" s="58">
        <f>'Приложение 3'!H87</f>
        <v>5</v>
      </c>
      <c r="I120" s="9"/>
    </row>
    <row r="121" spans="1:9" ht="18.75">
      <c r="A121" s="104" t="s">
        <v>88</v>
      </c>
      <c r="B121" s="45" t="s">
        <v>216</v>
      </c>
      <c r="C121" s="18"/>
      <c r="D121" s="41"/>
      <c r="E121" s="41"/>
      <c r="F121" s="169">
        <f t="shared" ref="F121:H122" si="27">F122</f>
        <v>0</v>
      </c>
      <c r="G121" s="169">
        <f t="shared" si="27"/>
        <v>252.8</v>
      </c>
      <c r="H121" s="42">
        <f t="shared" si="27"/>
        <v>465.2</v>
      </c>
      <c r="I121" s="9"/>
    </row>
    <row r="122" spans="1:9" ht="18.75">
      <c r="A122" s="145" t="s">
        <v>88</v>
      </c>
      <c r="B122" s="35" t="s">
        <v>216</v>
      </c>
      <c r="C122" s="23">
        <v>900</v>
      </c>
      <c r="D122" s="43"/>
      <c r="E122" s="43"/>
      <c r="F122" s="170">
        <f t="shared" si="27"/>
        <v>0</v>
      </c>
      <c r="G122" s="170">
        <f t="shared" si="27"/>
        <v>252.8</v>
      </c>
      <c r="H122" s="44">
        <f t="shared" si="27"/>
        <v>465.2</v>
      </c>
      <c r="I122" s="9"/>
    </row>
    <row r="123" spans="1:9" ht="18.75">
      <c r="A123" s="145" t="s">
        <v>88</v>
      </c>
      <c r="B123" s="35" t="s">
        <v>216</v>
      </c>
      <c r="C123" s="23">
        <v>990</v>
      </c>
      <c r="D123" s="43">
        <v>99</v>
      </c>
      <c r="E123" s="43">
        <v>99</v>
      </c>
      <c r="F123" s="170">
        <f>'Приложение 3'!F156</f>
        <v>0</v>
      </c>
      <c r="G123" s="170">
        <f>'Приложение 3'!G156</f>
        <v>252.8</v>
      </c>
      <c r="H123" s="170">
        <f>'Приложение 3'!H156</f>
        <v>465.2</v>
      </c>
      <c r="I123" s="9"/>
    </row>
    <row r="124" spans="1:9" ht="18.75">
      <c r="A124" s="116" t="s">
        <v>89</v>
      </c>
      <c r="B124" s="117"/>
      <c r="C124" s="68"/>
      <c r="D124" s="118"/>
      <c r="E124" s="66"/>
      <c r="F124" s="171">
        <f>F9+F13+F22+F45+F64+F75</f>
        <v>16901.199999999997</v>
      </c>
      <c r="G124" s="171">
        <f>G9+G13+G22+G45+G64+G75</f>
        <v>10406.900000000001</v>
      </c>
      <c r="H124" s="171">
        <f>H9+H13+H22+H45+H64+H75</f>
        <v>9608</v>
      </c>
      <c r="I124" s="9"/>
    </row>
    <row r="125" spans="1:9" ht="15.75">
      <c r="A125" s="69"/>
      <c r="B125" s="27"/>
      <c r="C125" s="71"/>
      <c r="D125" s="70"/>
      <c r="E125" s="70"/>
      <c r="F125" s="70"/>
      <c r="G125" s="70"/>
      <c r="H125" s="72"/>
      <c r="I125" s="73"/>
    </row>
    <row r="126" spans="1:9" ht="12" customHeight="1">
      <c r="A126" s="74"/>
      <c r="B126" s="76"/>
      <c r="C126" s="77"/>
      <c r="D126" s="75"/>
      <c r="E126" s="75"/>
      <c r="F126" s="75"/>
      <c r="G126" s="75"/>
      <c r="H126" s="78"/>
      <c r="I126" s="73"/>
    </row>
    <row r="127" spans="1:9" ht="12.75" customHeight="1">
      <c r="A127" s="69"/>
      <c r="B127" s="108"/>
      <c r="C127" s="77"/>
      <c r="D127" s="75"/>
      <c r="E127" s="75"/>
      <c r="F127" s="75"/>
      <c r="G127" s="75"/>
      <c r="H127" s="78"/>
      <c r="I127" s="73"/>
    </row>
    <row r="128" spans="1:9" ht="12.75" customHeight="1">
      <c r="A128" s="69"/>
      <c r="B128" s="108"/>
      <c r="C128" s="77"/>
      <c r="D128" s="80"/>
      <c r="E128" s="80"/>
      <c r="F128" s="80"/>
      <c r="G128" s="80"/>
      <c r="H128" s="78"/>
      <c r="I128" s="73"/>
    </row>
    <row r="129" spans="1:9" ht="12.75" customHeight="1">
      <c r="A129" s="69"/>
      <c r="B129" s="109"/>
      <c r="C129" s="81"/>
      <c r="D129" s="81"/>
      <c r="E129" s="81"/>
      <c r="F129" s="81"/>
      <c r="G129" s="81"/>
      <c r="H129" s="81"/>
      <c r="I129" s="73"/>
    </row>
    <row r="130" spans="1:9" ht="14.25" customHeight="1">
      <c r="A130" s="69"/>
      <c r="B130" s="81"/>
      <c r="C130" s="77"/>
      <c r="D130" s="80"/>
      <c r="E130" s="80"/>
      <c r="F130" s="80"/>
      <c r="G130" s="80"/>
      <c r="H130" s="78"/>
      <c r="I130" s="73"/>
    </row>
    <row r="131" spans="1:9" ht="15.75">
      <c r="A131" s="70"/>
      <c r="B131" s="109"/>
      <c r="C131" s="82"/>
      <c r="D131" s="82"/>
      <c r="E131" s="82"/>
      <c r="F131" s="82"/>
      <c r="G131" s="82"/>
      <c r="H131" s="82"/>
    </row>
    <row r="132" spans="1:9" ht="15.75">
      <c r="A132" s="83"/>
    </row>
    <row r="133" spans="1:9" ht="15.75">
      <c r="A133" s="83"/>
    </row>
    <row r="134" spans="1:9" ht="15">
      <c r="A134" s="84"/>
    </row>
    <row r="135" spans="1:9" ht="15">
      <c r="A135" s="85"/>
    </row>
    <row r="136" spans="1:9" ht="15">
      <c r="A136" s="84"/>
    </row>
  </sheetData>
  <autoFilter ref="A8:I124"/>
  <sortState ref="A1:F459">
    <sortCondition ref="B1:B459"/>
  </sortState>
  <mergeCells count="10">
    <mergeCell ref="E1:H1"/>
    <mergeCell ref="A5:H5"/>
    <mergeCell ref="F7:H7"/>
    <mergeCell ref="F2:H2"/>
    <mergeCell ref="A7:A8"/>
    <mergeCell ref="B7:B8"/>
    <mergeCell ref="C7:C8"/>
    <mergeCell ref="D7:D8"/>
    <mergeCell ref="E7:E8"/>
    <mergeCell ref="F3:H3"/>
  </mergeCells>
  <printOptions horizontalCentered="1"/>
  <pageMargins left="0.70866141732283472" right="0.39370078740157483" top="0.78740157480314965" bottom="0.78740157480314965" header="0.51181102362204722" footer="0.51181102362204722"/>
  <pageSetup paperSize="9" scale="68" fitToHeight="4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67"/>
  <sheetViews>
    <sheetView showGridLines="0" view="pageBreakPreview" zoomScale="90" zoomScaleNormal="100" zoomScaleSheetLayoutView="90" workbookViewId="0">
      <pane ySplit="8" topLeftCell="A142" activePane="bottomLeft" state="frozen"/>
      <selection pane="bottomLeft" activeCell="G3" sqref="G3:I3"/>
    </sheetView>
  </sheetViews>
  <sheetFormatPr defaultColWidth="9.140625" defaultRowHeight="12.75"/>
  <cols>
    <col min="1" max="1" width="66.42578125" style="2" customWidth="1"/>
    <col min="2" max="2" width="6.7109375" style="2" customWidth="1"/>
    <col min="3" max="4" width="5" style="2" customWidth="1"/>
    <col min="5" max="5" width="14.28515625" style="2" customWidth="1"/>
    <col min="6" max="6" width="6.42578125" style="2" customWidth="1"/>
    <col min="7" max="7" width="10.42578125" style="2" customWidth="1"/>
    <col min="8" max="8" width="10.28515625" style="2" customWidth="1"/>
    <col min="9" max="9" width="13.85546875" style="2" customWidth="1"/>
    <col min="10" max="246" width="9.140625" style="2" customWidth="1"/>
    <col min="247" max="16384" width="9.140625" style="2"/>
  </cols>
  <sheetData>
    <row r="1" spans="1:10" ht="15.75" customHeight="1">
      <c r="A1" s="297"/>
      <c r="B1" s="297"/>
      <c r="C1" s="297"/>
      <c r="D1" s="297"/>
      <c r="E1" s="297"/>
      <c r="F1" s="416" t="s">
        <v>92</v>
      </c>
      <c r="G1" s="416"/>
      <c r="H1" s="416"/>
      <c r="I1" s="416"/>
    </row>
    <row r="2" spans="1:10" ht="40.5" customHeight="1">
      <c r="A2" s="297"/>
      <c r="B2" s="297"/>
      <c r="C2" s="297"/>
      <c r="D2" s="297"/>
      <c r="E2" s="267"/>
      <c r="F2" s="268"/>
      <c r="G2" s="401" t="s">
        <v>218</v>
      </c>
      <c r="H2" s="402"/>
      <c r="I2" s="402"/>
    </row>
    <row r="3" spans="1:10" ht="15">
      <c r="A3" s="297"/>
      <c r="B3" s="297"/>
      <c r="C3" s="297"/>
      <c r="D3" s="297"/>
      <c r="E3" s="266"/>
      <c r="F3" s="266"/>
      <c r="G3" s="407" t="s">
        <v>381</v>
      </c>
      <c r="H3" s="408"/>
      <c r="I3" s="408"/>
    </row>
    <row r="4" spans="1:10">
      <c r="A4" s="297"/>
      <c r="B4" s="297"/>
      <c r="C4" s="297"/>
      <c r="D4" s="297"/>
      <c r="E4" s="297"/>
      <c r="F4" s="297"/>
      <c r="G4" s="297"/>
      <c r="H4" s="297"/>
      <c r="I4" s="297"/>
    </row>
    <row r="5" spans="1:10" s="110" customFormat="1" ht="25.5" customHeight="1">
      <c r="A5" s="400" t="s">
        <v>215</v>
      </c>
      <c r="B5" s="409"/>
      <c r="C5" s="409"/>
      <c r="D5" s="409"/>
      <c r="E5" s="409"/>
      <c r="F5" s="409"/>
      <c r="G5" s="409"/>
      <c r="H5" s="409"/>
      <c r="I5" s="409"/>
    </row>
    <row r="6" spans="1:10" ht="17.25" customHeight="1">
      <c r="I6" s="266" t="s">
        <v>93</v>
      </c>
    </row>
    <row r="7" spans="1:10" ht="22.5" customHeight="1">
      <c r="A7" s="405" t="s">
        <v>0</v>
      </c>
      <c r="B7" s="405" t="s">
        <v>94</v>
      </c>
      <c r="C7" s="405" t="s">
        <v>1</v>
      </c>
      <c r="D7" s="405" t="s">
        <v>2</v>
      </c>
      <c r="E7" s="405" t="s">
        <v>3</v>
      </c>
      <c r="F7" s="405" t="s">
        <v>4</v>
      </c>
      <c r="G7" s="403" t="s">
        <v>5</v>
      </c>
      <c r="H7" s="404"/>
      <c r="I7" s="420"/>
      <c r="J7" s="1"/>
    </row>
    <row r="8" spans="1:10" ht="27.75" customHeight="1">
      <c r="A8" s="406"/>
      <c r="B8" s="406"/>
      <c r="C8" s="406"/>
      <c r="D8" s="406"/>
      <c r="E8" s="406"/>
      <c r="F8" s="406"/>
      <c r="G8" s="269" t="s">
        <v>126</v>
      </c>
      <c r="H8" s="269" t="s">
        <v>167</v>
      </c>
      <c r="I8" s="269" t="s">
        <v>186</v>
      </c>
      <c r="J8" s="1"/>
    </row>
    <row r="9" spans="1:10" ht="32.25" customHeight="1">
      <c r="A9" s="177" t="s">
        <v>161</v>
      </c>
      <c r="B9" s="178">
        <v>222</v>
      </c>
      <c r="C9" s="179"/>
      <c r="D9" s="180"/>
      <c r="E9" s="181"/>
      <c r="F9" s="180"/>
      <c r="G9" s="159">
        <f>G10+G58+G65+G71+G82+G112+G133+G139+G150</f>
        <v>16901.2</v>
      </c>
      <c r="H9" s="159">
        <f>H10+H58+H65+H71+H82+H112+H133+H139+H150</f>
        <v>10406.9</v>
      </c>
      <c r="I9" s="159">
        <f>I10+I58+I65+I71+I82+I112+I133+I139+I150</f>
        <v>9608.0000000000018</v>
      </c>
      <c r="J9" s="1"/>
    </row>
    <row r="10" spans="1:10" ht="15.95" customHeight="1">
      <c r="A10" s="177" t="s">
        <v>6</v>
      </c>
      <c r="B10" s="178">
        <v>222</v>
      </c>
      <c r="C10" s="182">
        <v>1</v>
      </c>
      <c r="D10" s="183" t="s">
        <v>7</v>
      </c>
      <c r="E10" s="184" t="s">
        <v>7</v>
      </c>
      <c r="F10" s="185" t="s">
        <v>7</v>
      </c>
      <c r="G10" s="163">
        <f>G11+G16+G32+G37+G42+G47</f>
        <v>5836.9</v>
      </c>
      <c r="H10" s="163">
        <f>H11+H16+H32+H37+H42+H47</f>
        <v>4998.7000000000007</v>
      </c>
      <c r="I10" s="8">
        <f>I11+I16+I32+I37+I42+I47</f>
        <v>5087.8000000000011</v>
      </c>
      <c r="J10" s="9"/>
    </row>
    <row r="11" spans="1:10" ht="32.1" customHeight="1">
      <c r="A11" s="177" t="s">
        <v>8</v>
      </c>
      <c r="B11" s="178">
        <v>222</v>
      </c>
      <c r="C11" s="182">
        <v>1</v>
      </c>
      <c r="D11" s="183">
        <v>2</v>
      </c>
      <c r="E11" s="184" t="s">
        <v>7</v>
      </c>
      <c r="F11" s="185" t="s">
        <v>7</v>
      </c>
      <c r="G11" s="163">
        <f t="shared" ref="G11:I14" si="0">G12</f>
        <v>769.1</v>
      </c>
      <c r="H11" s="163">
        <f t="shared" si="0"/>
        <v>769.1</v>
      </c>
      <c r="I11" s="8">
        <f t="shared" si="0"/>
        <v>769.1</v>
      </c>
      <c r="J11" s="9"/>
    </row>
    <row r="12" spans="1:10" ht="15.95" customHeight="1">
      <c r="A12" s="186" t="s">
        <v>9</v>
      </c>
      <c r="B12" s="178">
        <v>222</v>
      </c>
      <c r="C12" s="187">
        <v>1</v>
      </c>
      <c r="D12" s="188">
        <v>2</v>
      </c>
      <c r="E12" s="189" t="s">
        <v>10</v>
      </c>
      <c r="F12" s="190" t="s">
        <v>7</v>
      </c>
      <c r="G12" s="164">
        <f t="shared" si="0"/>
        <v>769.1</v>
      </c>
      <c r="H12" s="164">
        <f t="shared" si="0"/>
        <v>769.1</v>
      </c>
      <c r="I12" s="14">
        <f t="shared" si="0"/>
        <v>769.1</v>
      </c>
      <c r="J12" s="9"/>
    </row>
    <row r="13" spans="1:10" ht="15.95" customHeight="1">
      <c r="A13" s="186" t="s">
        <v>11</v>
      </c>
      <c r="B13" s="178">
        <v>222</v>
      </c>
      <c r="C13" s="187">
        <v>1</v>
      </c>
      <c r="D13" s="188">
        <v>2</v>
      </c>
      <c r="E13" s="189" t="s">
        <v>12</v>
      </c>
      <c r="F13" s="190" t="s">
        <v>7</v>
      </c>
      <c r="G13" s="164">
        <f t="shared" si="0"/>
        <v>769.1</v>
      </c>
      <c r="H13" s="164">
        <f t="shared" si="0"/>
        <v>769.1</v>
      </c>
      <c r="I13" s="14">
        <f t="shared" si="0"/>
        <v>769.1</v>
      </c>
      <c r="J13" s="9"/>
    </row>
    <row r="14" spans="1:10" ht="63.95" customHeight="1">
      <c r="A14" s="191" t="s">
        <v>13</v>
      </c>
      <c r="B14" s="178">
        <v>222</v>
      </c>
      <c r="C14" s="192">
        <v>1</v>
      </c>
      <c r="D14" s="192">
        <v>2</v>
      </c>
      <c r="E14" s="193" t="s">
        <v>12</v>
      </c>
      <c r="F14" s="194">
        <v>100</v>
      </c>
      <c r="G14" s="143">
        <f t="shared" si="0"/>
        <v>769.1</v>
      </c>
      <c r="H14" s="143">
        <f t="shared" si="0"/>
        <v>769.1</v>
      </c>
      <c r="I14" s="24">
        <f t="shared" si="0"/>
        <v>769.1</v>
      </c>
      <c r="J14" s="9"/>
    </row>
    <row r="15" spans="1:10" ht="32.1" customHeight="1">
      <c r="A15" s="191" t="s">
        <v>14</v>
      </c>
      <c r="B15" s="178">
        <v>222</v>
      </c>
      <c r="C15" s="192">
        <v>1</v>
      </c>
      <c r="D15" s="192">
        <v>2</v>
      </c>
      <c r="E15" s="193" t="s">
        <v>12</v>
      </c>
      <c r="F15" s="194">
        <v>120</v>
      </c>
      <c r="G15" s="143">
        <f>'Приложение 3'!F14</f>
        <v>769.1</v>
      </c>
      <c r="H15" s="143">
        <f>'Приложение 3'!G14</f>
        <v>769.1</v>
      </c>
      <c r="I15" s="24">
        <f>'Приложение 3'!H14</f>
        <v>769.1</v>
      </c>
      <c r="J15" s="9"/>
    </row>
    <row r="16" spans="1:10" ht="48" customHeight="1">
      <c r="A16" s="195" t="s">
        <v>21</v>
      </c>
      <c r="B16" s="178">
        <v>222</v>
      </c>
      <c r="C16" s="196">
        <v>1</v>
      </c>
      <c r="D16" s="196">
        <v>4</v>
      </c>
      <c r="E16" s="197" t="s">
        <v>7</v>
      </c>
      <c r="F16" s="198" t="s">
        <v>7</v>
      </c>
      <c r="G16" s="162">
        <f>G17</f>
        <v>4961.3999999999996</v>
      </c>
      <c r="H16" s="162">
        <f>H17</f>
        <v>4200.1000000000004</v>
      </c>
      <c r="I16" s="19">
        <f>I17</f>
        <v>4289.2000000000007</v>
      </c>
      <c r="J16" s="9"/>
    </row>
    <row r="17" spans="1:10" ht="15.95" customHeight="1">
      <c r="A17" s="191" t="s">
        <v>9</v>
      </c>
      <c r="B17" s="178">
        <v>222</v>
      </c>
      <c r="C17" s="192">
        <v>1</v>
      </c>
      <c r="D17" s="192">
        <v>4</v>
      </c>
      <c r="E17" s="193" t="s">
        <v>10</v>
      </c>
      <c r="F17" s="198"/>
      <c r="G17" s="143">
        <f>G18+G21+G26+G29</f>
        <v>4961.3999999999996</v>
      </c>
      <c r="H17" s="143">
        <f t="shared" ref="H17:I17" si="1">H18+H21+H26+H29</f>
        <v>4200.1000000000004</v>
      </c>
      <c r="I17" s="143">
        <f t="shared" si="1"/>
        <v>4289.2000000000007</v>
      </c>
      <c r="J17" s="9"/>
    </row>
    <row r="18" spans="1:10" ht="32.1" customHeight="1">
      <c r="A18" s="191" t="s">
        <v>22</v>
      </c>
      <c r="B18" s="178">
        <v>222</v>
      </c>
      <c r="C18" s="192">
        <v>1</v>
      </c>
      <c r="D18" s="192">
        <v>4</v>
      </c>
      <c r="E18" s="193" t="s">
        <v>23</v>
      </c>
      <c r="F18" s="194"/>
      <c r="G18" s="143">
        <f t="shared" ref="G18:I19" si="2">G19</f>
        <v>2929.7</v>
      </c>
      <c r="H18" s="143">
        <f t="shared" si="2"/>
        <v>2500</v>
      </c>
      <c r="I18" s="24">
        <f t="shared" si="2"/>
        <v>2800</v>
      </c>
      <c r="J18" s="9"/>
    </row>
    <row r="19" spans="1:10" ht="63.95" customHeight="1">
      <c r="A19" s="191" t="s">
        <v>13</v>
      </c>
      <c r="B19" s="178">
        <v>222</v>
      </c>
      <c r="C19" s="192">
        <v>1</v>
      </c>
      <c r="D19" s="192">
        <v>4</v>
      </c>
      <c r="E19" s="193" t="s">
        <v>23</v>
      </c>
      <c r="F19" s="194">
        <v>100</v>
      </c>
      <c r="G19" s="143">
        <f t="shared" si="2"/>
        <v>2929.7</v>
      </c>
      <c r="H19" s="143">
        <f t="shared" si="2"/>
        <v>2500</v>
      </c>
      <c r="I19" s="24">
        <f t="shared" si="2"/>
        <v>2800</v>
      </c>
      <c r="J19" s="9"/>
    </row>
    <row r="20" spans="1:10" ht="32.1" customHeight="1">
      <c r="A20" s="186" t="s">
        <v>14</v>
      </c>
      <c r="B20" s="178">
        <v>222</v>
      </c>
      <c r="C20" s="187">
        <v>1</v>
      </c>
      <c r="D20" s="188">
        <v>4</v>
      </c>
      <c r="E20" s="189" t="s">
        <v>23</v>
      </c>
      <c r="F20" s="190">
        <v>120</v>
      </c>
      <c r="G20" s="164">
        <f>'Приложение 3'!F19</f>
        <v>2929.7</v>
      </c>
      <c r="H20" s="164">
        <f>'Приложение 3'!G19</f>
        <v>2500</v>
      </c>
      <c r="I20" s="14">
        <f>'Приложение 3'!H19</f>
        <v>2800</v>
      </c>
      <c r="J20" s="9"/>
    </row>
    <row r="21" spans="1:10" ht="15.95" customHeight="1">
      <c r="A21" s="113" t="s">
        <v>16</v>
      </c>
      <c r="B21" s="178">
        <v>222</v>
      </c>
      <c r="C21" s="199">
        <v>1</v>
      </c>
      <c r="D21" s="192">
        <v>4</v>
      </c>
      <c r="E21" s="200" t="s">
        <v>17</v>
      </c>
      <c r="F21" s="194" t="s">
        <v>7</v>
      </c>
      <c r="G21" s="143">
        <f>G22+G24</f>
        <v>1668.6999999999998</v>
      </c>
      <c r="H21" s="143">
        <f>H22+H24</f>
        <v>1700</v>
      </c>
      <c r="I21" s="24">
        <f>I22+I24</f>
        <v>1489.1</v>
      </c>
      <c r="J21" s="9"/>
    </row>
    <row r="22" spans="1:10" ht="32.1" customHeight="1">
      <c r="A22" s="186" t="s">
        <v>122</v>
      </c>
      <c r="B22" s="178">
        <v>222</v>
      </c>
      <c r="C22" s="187">
        <v>1</v>
      </c>
      <c r="D22" s="188">
        <v>4</v>
      </c>
      <c r="E22" s="189" t="s">
        <v>17</v>
      </c>
      <c r="F22" s="190">
        <v>200</v>
      </c>
      <c r="G22" s="164">
        <f>G23</f>
        <v>1319.1</v>
      </c>
      <c r="H22" s="164">
        <f>H23</f>
        <v>1500</v>
      </c>
      <c r="I22" s="14">
        <f>I23</f>
        <v>1289.0999999999999</v>
      </c>
      <c r="J22" s="9"/>
    </row>
    <row r="23" spans="1:10" ht="32.1" customHeight="1">
      <c r="A23" s="113" t="s">
        <v>18</v>
      </c>
      <c r="B23" s="178">
        <v>222</v>
      </c>
      <c r="C23" s="199">
        <v>1</v>
      </c>
      <c r="D23" s="192">
        <v>4</v>
      </c>
      <c r="E23" s="200" t="s">
        <v>17</v>
      </c>
      <c r="F23" s="194">
        <v>240</v>
      </c>
      <c r="G23" s="143">
        <f>'Приложение 3'!F22</f>
        <v>1319.1</v>
      </c>
      <c r="H23" s="143">
        <f>'Приложение 3'!G22</f>
        <v>1500</v>
      </c>
      <c r="I23" s="24">
        <f>'Приложение 3'!H22</f>
        <v>1289.0999999999999</v>
      </c>
      <c r="J23" s="9"/>
    </row>
    <row r="24" spans="1:10" ht="15.95" customHeight="1">
      <c r="A24" s="201" t="s">
        <v>19</v>
      </c>
      <c r="B24" s="178">
        <v>222</v>
      </c>
      <c r="C24" s="202">
        <v>1</v>
      </c>
      <c r="D24" s="203">
        <v>4</v>
      </c>
      <c r="E24" s="189" t="s">
        <v>17</v>
      </c>
      <c r="F24" s="204">
        <v>800</v>
      </c>
      <c r="G24" s="168">
        <f>G25</f>
        <v>349.6</v>
      </c>
      <c r="H24" s="168">
        <f>H25</f>
        <v>200</v>
      </c>
      <c r="I24" s="29">
        <f>I25</f>
        <v>200</v>
      </c>
      <c r="J24" s="9"/>
    </row>
    <row r="25" spans="1:10" ht="15.95" customHeight="1">
      <c r="A25" s="113" t="s">
        <v>20</v>
      </c>
      <c r="B25" s="178">
        <v>222</v>
      </c>
      <c r="C25" s="199">
        <v>1</v>
      </c>
      <c r="D25" s="192">
        <v>4</v>
      </c>
      <c r="E25" s="200" t="s">
        <v>17</v>
      </c>
      <c r="F25" s="194">
        <v>850</v>
      </c>
      <c r="G25" s="143">
        <f>'Приложение 3'!F24</f>
        <v>349.6</v>
      </c>
      <c r="H25" s="143">
        <f>'Приложение 3'!G24</f>
        <v>200</v>
      </c>
      <c r="I25" s="24">
        <f>'Приложение 3'!H24</f>
        <v>200</v>
      </c>
      <c r="J25" s="9"/>
    </row>
    <row r="26" spans="1:10" ht="32.1" customHeight="1">
      <c r="A26" s="113" t="s">
        <v>91</v>
      </c>
      <c r="B26" s="178">
        <v>222</v>
      </c>
      <c r="C26" s="199">
        <v>1</v>
      </c>
      <c r="D26" s="192">
        <v>4</v>
      </c>
      <c r="E26" s="200" t="s">
        <v>90</v>
      </c>
      <c r="F26" s="194"/>
      <c r="G26" s="143">
        <f t="shared" ref="G26:I27" si="3">G27</f>
        <v>0.1</v>
      </c>
      <c r="H26" s="143">
        <f t="shared" si="3"/>
        <v>0.1</v>
      </c>
      <c r="I26" s="24">
        <f t="shared" si="3"/>
        <v>0.1</v>
      </c>
      <c r="J26" s="9"/>
    </row>
    <row r="27" spans="1:10" ht="32.1" customHeight="1">
      <c r="A27" s="186" t="s">
        <v>122</v>
      </c>
      <c r="B27" s="178">
        <v>222</v>
      </c>
      <c r="C27" s="199">
        <v>1</v>
      </c>
      <c r="D27" s="192">
        <v>4</v>
      </c>
      <c r="E27" s="200" t="s">
        <v>90</v>
      </c>
      <c r="F27" s="194">
        <v>200</v>
      </c>
      <c r="G27" s="143">
        <f t="shared" si="3"/>
        <v>0.1</v>
      </c>
      <c r="H27" s="143">
        <f t="shared" si="3"/>
        <v>0.1</v>
      </c>
      <c r="I27" s="24">
        <f t="shared" si="3"/>
        <v>0.1</v>
      </c>
      <c r="J27" s="9"/>
    </row>
    <row r="28" spans="1:10" ht="32.1" customHeight="1">
      <c r="A28" s="113" t="s">
        <v>18</v>
      </c>
      <c r="B28" s="178">
        <v>222</v>
      </c>
      <c r="C28" s="199">
        <v>1</v>
      </c>
      <c r="D28" s="192">
        <v>4</v>
      </c>
      <c r="E28" s="200" t="s">
        <v>90</v>
      </c>
      <c r="F28" s="194">
        <v>240</v>
      </c>
      <c r="G28" s="143">
        <f>'Приложение 3'!F27</f>
        <v>0.1</v>
      </c>
      <c r="H28" s="143">
        <f>'Приложение 3'!G27</f>
        <v>0.1</v>
      </c>
      <c r="I28" s="24">
        <f>'Приложение 3'!H27</f>
        <v>0.1</v>
      </c>
      <c r="J28" s="9"/>
    </row>
    <row r="29" spans="1:10" ht="53.25" customHeight="1">
      <c r="A29" s="186" t="s">
        <v>128</v>
      </c>
      <c r="B29" s="178">
        <v>222</v>
      </c>
      <c r="C29" s="192">
        <v>1</v>
      </c>
      <c r="D29" s="192">
        <v>4</v>
      </c>
      <c r="E29" s="193" t="s">
        <v>79</v>
      </c>
      <c r="F29" s="194"/>
      <c r="G29" s="143">
        <f t="shared" ref="G29:I30" si="4">G30</f>
        <v>362.9</v>
      </c>
      <c r="H29" s="143">
        <f t="shared" si="4"/>
        <v>0</v>
      </c>
      <c r="I29" s="24">
        <f t="shared" si="4"/>
        <v>0</v>
      </c>
      <c r="J29" s="9"/>
    </row>
    <row r="30" spans="1:10" ht="32.1" customHeight="1">
      <c r="A30" s="186" t="s">
        <v>13</v>
      </c>
      <c r="B30" s="178">
        <v>222</v>
      </c>
      <c r="C30" s="192">
        <v>1</v>
      </c>
      <c r="D30" s="192">
        <v>4</v>
      </c>
      <c r="E30" s="193" t="s">
        <v>79</v>
      </c>
      <c r="F30" s="194">
        <v>100</v>
      </c>
      <c r="G30" s="143">
        <f t="shared" si="4"/>
        <v>362.9</v>
      </c>
      <c r="H30" s="143">
        <f t="shared" si="4"/>
        <v>0</v>
      </c>
      <c r="I30" s="24">
        <f t="shared" si="4"/>
        <v>0</v>
      </c>
      <c r="J30" s="9"/>
    </row>
    <row r="31" spans="1:10" ht="32.1" customHeight="1">
      <c r="A31" s="186" t="s">
        <v>14</v>
      </c>
      <c r="B31" s="178">
        <v>222</v>
      </c>
      <c r="C31" s="192">
        <v>1</v>
      </c>
      <c r="D31" s="192">
        <v>4</v>
      </c>
      <c r="E31" s="193" t="s">
        <v>79</v>
      </c>
      <c r="F31" s="194">
        <v>120</v>
      </c>
      <c r="G31" s="143">
        <f>'Приложение 3'!F30</f>
        <v>362.9</v>
      </c>
      <c r="H31" s="143">
        <f>'Приложение 3'!G30</f>
        <v>0</v>
      </c>
      <c r="I31" s="143">
        <f>'Приложение 3'!H30</f>
        <v>0</v>
      </c>
      <c r="J31" s="9"/>
    </row>
    <row r="32" spans="1:10" ht="48" customHeight="1">
      <c r="A32" s="205" t="s">
        <v>24</v>
      </c>
      <c r="B32" s="178">
        <v>222</v>
      </c>
      <c r="C32" s="206">
        <v>1</v>
      </c>
      <c r="D32" s="207">
        <v>6</v>
      </c>
      <c r="E32" s="208" t="s">
        <v>7</v>
      </c>
      <c r="F32" s="209" t="s">
        <v>7</v>
      </c>
      <c r="G32" s="167">
        <f t="shared" ref="G32:I35" si="5">G33</f>
        <v>24.5</v>
      </c>
      <c r="H32" s="167">
        <f t="shared" si="5"/>
        <v>24.5</v>
      </c>
      <c r="I32" s="34">
        <f t="shared" si="5"/>
        <v>24.5</v>
      </c>
      <c r="J32" s="9"/>
    </row>
    <row r="33" spans="1:10" ht="15.95" customHeight="1">
      <c r="A33" s="113" t="s">
        <v>15</v>
      </c>
      <c r="B33" s="178">
        <v>222</v>
      </c>
      <c r="C33" s="199">
        <v>1</v>
      </c>
      <c r="D33" s="192">
        <v>6</v>
      </c>
      <c r="E33" s="200" t="s">
        <v>10</v>
      </c>
      <c r="F33" s="194" t="s">
        <v>7</v>
      </c>
      <c r="G33" s="143">
        <f t="shared" si="5"/>
        <v>24.5</v>
      </c>
      <c r="H33" s="143">
        <f t="shared" si="5"/>
        <v>24.5</v>
      </c>
      <c r="I33" s="24">
        <f t="shared" si="5"/>
        <v>24.5</v>
      </c>
      <c r="J33" s="9"/>
    </row>
    <row r="34" spans="1:10" ht="18" customHeight="1">
      <c r="A34" s="191" t="s">
        <v>96</v>
      </c>
      <c r="B34" s="178">
        <v>222</v>
      </c>
      <c r="C34" s="187">
        <v>1</v>
      </c>
      <c r="D34" s="188">
        <v>6</v>
      </c>
      <c r="E34" s="189" t="s">
        <v>25</v>
      </c>
      <c r="F34" s="190"/>
      <c r="G34" s="164">
        <f t="shared" si="5"/>
        <v>24.5</v>
      </c>
      <c r="H34" s="164">
        <f t="shared" si="5"/>
        <v>24.5</v>
      </c>
      <c r="I34" s="14">
        <f t="shared" si="5"/>
        <v>24.5</v>
      </c>
      <c r="J34" s="9"/>
    </row>
    <row r="35" spans="1:10" ht="15.95" customHeight="1">
      <c r="A35" s="186" t="s">
        <v>26</v>
      </c>
      <c r="B35" s="178">
        <v>222</v>
      </c>
      <c r="C35" s="187">
        <v>1</v>
      </c>
      <c r="D35" s="188">
        <v>6</v>
      </c>
      <c r="E35" s="189" t="s">
        <v>25</v>
      </c>
      <c r="F35" s="190">
        <v>500</v>
      </c>
      <c r="G35" s="164">
        <f t="shared" si="5"/>
        <v>24.5</v>
      </c>
      <c r="H35" s="164">
        <f t="shared" si="5"/>
        <v>24.5</v>
      </c>
      <c r="I35" s="14">
        <f t="shared" si="5"/>
        <v>24.5</v>
      </c>
      <c r="J35" s="9"/>
    </row>
    <row r="36" spans="1:10" ht="15.95" customHeight="1">
      <c r="A36" s="186" t="s">
        <v>27</v>
      </c>
      <c r="B36" s="178">
        <v>222</v>
      </c>
      <c r="C36" s="187">
        <v>1</v>
      </c>
      <c r="D36" s="188">
        <v>6</v>
      </c>
      <c r="E36" s="189" t="s">
        <v>25</v>
      </c>
      <c r="F36" s="190">
        <v>540</v>
      </c>
      <c r="G36" s="164">
        <f>'Приложение 3'!F35</f>
        <v>24.5</v>
      </c>
      <c r="H36" s="164">
        <f>'Приложение 3'!G35</f>
        <v>24.5</v>
      </c>
      <c r="I36" s="14">
        <f>'Приложение 3'!H35</f>
        <v>24.5</v>
      </c>
      <c r="J36" s="9"/>
    </row>
    <row r="37" spans="1:10" ht="15.95" hidden="1" customHeight="1">
      <c r="A37" s="177" t="s">
        <v>28</v>
      </c>
      <c r="B37" s="178">
        <v>222</v>
      </c>
      <c r="C37" s="182">
        <v>1</v>
      </c>
      <c r="D37" s="183">
        <v>7</v>
      </c>
      <c r="E37" s="184"/>
      <c r="F37" s="185"/>
      <c r="G37" s="163">
        <f t="shared" ref="G37:I40" si="6">G38</f>
        <v>0</v>
      </c>
      <c r="H37" s="163">
        <f t="shared" si="6"/>
        <v>0</v>
      </c>
      <c r="I37" s="8">
        <f t="shared" si="6"/>
        <v>0</v>
      </c>
      <c r="J37" s="9"/>
    </row>
    <row r="38" spans="1:10" ht="15.95" hidden="1" customHeight="1">
      <c r="A38" s="186" t="s">
        <v>9</v>
      </c>
      <c r="B38" s="178">
        <v>222</v>
      </c>
      <c r="C38" s="187">
        <v>1</v>
      </c>
      <c r="D38" s="188">
        <v>7</v>
      </c>
      <c r="E38" s="189" t="s">
        <v>10</v>
      </c>
      <c r="F38" s="190"/>
      <c r="G38" s="164">
        <f t="shared" si="6"/>
        <v>0</v>
      </c>
      <c r="H38" s="164">
        <f t="shared" si="6"/>
        <v>0</v>
      </c>
      <c r="I38" s="14">
        <f t="shared" si="6"/>
        <v>0</v>
      </c>
      <c r="J38" s="9"/>
    </row>
    <row r="39" spans="1:10" ht="32.1" hidden="1" customHeight="1">
      <c r="A39" s="186" t="s">
        <v>29</v>
      </c>
      <c r="B39" s="178">
        <v>222</v>
      </c>
      <c r="C39" s="187">
        <v>1</v>
      </c>
      <c r="D39" s="188">
        <v>7</v>
      </c>
      <c r="E39" s="189" t="s">
        <v>30</v>
      </c>
      <c r="F39" s="190"/>
      <c r="G39" s="164">
        <f t="shared" si="6"/>
        <v>0</v>
      </c>
      <c r="H39" s="164">
        <f t="shared" si="6"/>
        <v>0</v>
      </c>
      <c r="I39" s="14">
        <f t="shared" si="6"/>
        <v>0</v>
      </c>
      <c r="J39" s="9"/>
    </row>
    <row r="40" spans="1:10" ht="32.1" hidden="1" customHeight="1">
      <c r="A40" s="186" t="s">
        <v>122</v>
      </c>
      <c r="B40" s="178">
        <v>222</v>
      </c>
      <c r="C40" s="187">
        <v>1</v>
      </c>
      <c r="D40" s="188">
        <v>7</v>
      </c>
      <c r="E40" s="189" t="s">
        <v>30</v>
      </c>
      <c r="F40" s="190">
        <v>200</v>
      </c>
      <c r="G40" s="164">
        <f t="shared" si="6"/>
        <v>0</v>
      </c>
      <c r="H40" s="164">
        <f t="shared" si="6"/>
        <v>0</v>
      </c>
      <c r="I40" s="14">
        <f t="shared" si="6"/>
        <v>0</v>
      </c>
      <c r="J40" s="9"/>
    </row>
    <row r="41" spans="1:10" ht="32.1" hidden="1" customHeight="1">
      <c r="A41" s="191" t="s">
        <v>18</v>
      </c>
      <c r="B41" s="178">
        <v>222</v>
      </c>
      <c r="C41" s="187">
        <v>1</v>
      </c>
      <c r="D41" s="188">
        <v>7</v>
      </c>
      <c r="E41" s="189" t="s">
        <v>30</v>
      </c>
      <c r="F41" s="194">
        <v>240</v>
      </c>
      <c r="G41" s="164">
        <f>'Приложение 3'!F40</f>
        <v>0</v>
      </c>
      <c r="H41" s="164"/>
      <c r="I41" s="14"/>
      <c r="J41" s="9"/>
    </row>
    <row r="42" spans="1:10" ht="15.95" customHeight="1">
      <c r="A42" s="210" t="s">
        <v>31</v>
      </c>
      <c r="B42" s="178">
        <v>222</v>
      </c>
      <c r="C42" s="211">
        <v>1</v>
      </c>
      <c r="D42" s="196">
        <v>11</v>
      </c>
      <c r="E42" s="212" t="s">
        <v>7</v>
      </c>
      <c r="F42" s="198" t="s">
        <v>7</v>
      </c>
      <c r="G42" s="162">
        <f t="shared" ref="G42:I45" si="7">G43</f>
        <v>10</v>
      </c>
      <c r="H42" s="162">
        <f t="shared" si="7"/>
        <v>0</v>
      </c>
      <c r="I42" s="19">
        <f t="shared" si="7"/>
        <v>0</v>
      </c>
      <c r="J42" s="9"/>
    </row>
    <row r="43" spans="1:10" ht="15.95" customHeight="1">
      <c r="A43" s="186" t="s">
        <v>9</v>
      </c>
      <c r="B43" s="178">
        <v>222</v>
      </c>
      <c r="C43" s="187">
        <v>1</v>
      </c>
      <c r="D43" s="188">
        <v>11</v>
      </c>
      <c r="E43" s="189" t="s">
        <v>10</v>
      </c>
      <c r="F43" s="190" t="s">
        <v>7</v>
      </c>
      <c r="G43" s="164">
        <f t="shared" si="7"/>
        <v>10</v>
      </c>
      <c r="H43" s="164">
        <f t="shared" si="7"/>
        <v>0</v>
      </c>
      <c r="I43" s="14">
        <f t="shared" si="7"/>
        <v>0</v>
      </c>
      <c r="J43" s="9"/>
    </row>
    <row r="44" spans="1:10" ht="15.95" customHeight="1">
      <c r="A44" s="186" t="s">
        <v>121</v>
      </c>
      <c r="B44" s="178">
        <v>222</v>
      </c>
      <c r="C44" s="187">
        <v>1</v>
      </c>
      <c r="D44" s="188">
        <v>11</v>
      </c>
      <c r="E44" s="189" t="s">
        <v>32</v>
      </c>
      <c r="F44" s="190" t="s">
        <v>7</v>
      </c>
      <c r="G44" s="164">
        <f t="shared" si="7"/>
        <v>10</v>
      </c>
      <c r="H44" s="164">
        <f t="shared" si="7"/>
        <v>0</v>
      </c>
      <c r="I44" s="14">
        <f t="shared" si="7"/>
        <v>0</v>
      </c>
      <c r="J44" s="9"/>
    </row>
    <row r="45" spans="1:10" ht="15.95" customHeight="1">
      <c r="A45" s="186" t="s">
        <v>19</v>
      </c>
      <c r="B45" s="178">
        <v>222</v>
      </c>
      <c r="C45" s="187">
        <v>1</v>
      </c>
      <c r="D45" s="188">
        <v>11</v>
      </c>
      <c r="E45" s="189" t="s">
        <v>32</v>
      </c>
      <c r="F45" s="190">
        <v>800</v>
      </c>
      <c r="G45" s="164">
        <f t="shared" si="7"/>
        <v>10</v>
      </c>
      <c r="H45" s="164">
        <f t="shared" si="7"/>
        <v>0</v>
      </c>
      <c r="I45" s="14">
        <f t="shared" si="7"/>
        <v>0</v>
      </c>
      <c r="J45" s="9"/>
    </row>
    <row r="46" spans="1:10" ht="15.95" customHeight="1">
      <c r="A46" s="113" t="s">
        <v>33</v>
      </c>
      <c r="B46" s="178">
        <v>222</v>
      </c>
      <c r="C46" s="199">
        <v>1</v>
      </c>
      <c r="D46" s="192">
        <v>11</v>
      </c>
      <c r="E46" s="200" t="s">
        <v>32</v>
      </c>
      <c r="F46" s="194">
        <v>870</v>
      </c>
      <c r="G46" s="143">
        <f>'Приложение 3'!F45</f>
        <v>10</v>
      </c>
      <c r="H46" s="143">
        <f>'Приложение 3'!G45</f>
        <v>0</v>
      </c>
      <c r="I46" s="24">
        <f>'Приложение 3'!H45</f>
        <v>0</v>
      </c>
      <c r="J46" s="9"/>
    </row>
    <row r="47" spans="1:10" ht="15.95" customHeight="1">
      <c r="A47" s="205" t="s">
        <v>34</v>
      </c>
      <c r="B47" s="178">
        <v>222</v>
      </c>
      <c r="C47" s="206">
        <v>1</v>
      </c>
      <c r="D47" s="207">
        <v>13</v>
      </c>
      <c r="E47" s="208" t="s">
        <v>7</v>
      </c>
      <c r="F47" s="209" t="s">
        <v>7</v>
      </c>
      <c r="G47" s="167">
        <f>G48</f>
        <v>71.900000000000006</v>
      </c>
      <c r="H47" s="167">
        <f>H48</f>
        <v>5</v>
      </c>
      <c r="I47" s="34">
        <f>I48</f>
        <v>5</v>
      </c>
      <c r="J47" s="9"/>
    </row>
    <row r="48" spans="1:10" ht="15" customHeight="1">
      <c r="A48" s="186" t="s">
        <v>9</v>
      </c>
      <c r="B48" s="178">
        <v>222</v>
      </c>
      <c r="C48" s="187">
        <v>1</v>
      </c>
      <c r="D48" s="188">
        <v>13</v>
      </c>
      <c r="E48" s="189" t="s">
        <v>10</v>
      </c>
      <c r="F48" s="190" t="s">
        <v>7</v>
      </c>
      <c r="G48" s="164">
        <f>G49+G52</f>
        <v>71.900000000000006</v>
      </c>
      <c r="H48" s="164">
        <f>H49+H52</f>
        <v>5</v>
      </c>
      <c r="I48" s="14">
        <f>I49+I52</f>
        <v>5</v>
      </c>
      <c r="J48" s="9"/>
    </row>
    <row r="49" spans="1:10" ht="30" customHeight="1">
      <c r="A49" s="186" t="s">
        <v>35</v>
      </c>
      <c r="B49" s="178">
        <v>222</v>
      </c>
      <c r="C49" s="187">
        <v>1</v>
      </c>
      <c r="D49" s="188">
        <v>13</v>
      </c>
      <c r="E49" s="189" t="s">
        <v>36</v>
      </c>
      <c r="F49" s="190" t="s">
        <v>7</v>
      </c>
      <c r="G49" s="164">
        <f t="shared" ref="G49:I50" si="8">G50</f>
        <v>61.9</v>
      </c>
      <c r="H49" s="164">
        <f t="shared" si="8"/>
        <v>0</v>
      </c>
      <c r="I49" s="14">
        <f t="shared" si="8"/>
        <v>0</v>
      </c>
      <c r="J49" s="9"/>
    </row>
    <row r="50" spans="1:10" ht="34.5" customHeight="1">
      <c r="A50" s="186" t="s">
        <v>122</v>
      </c>
      <c r="B50" s="178">
        <v>222</v>
      </c>
      <c r="C50" s="187">
        <v>1</v>
      </c>
      <c r="D50" s="188">
        <v>13</v>
      </c>
      <c r="E50" s="189" t="s">
        <v>36</v>
      </c>
      <c r="F50" s="190">
        <v>200</v>
      </c>
      <c r="G50" s="164">
        <f t="shared" si="8"/>
        <v>61.9</v>
      </c>
      <c r="H50" s="164">
        <f t="shared" si="8"/>
        <v>0</v>
      </c>
      <c r="I50" s="14">
        <f t="shared" si="8"/>
        <v>0</v>
      </c>
      <c r="J50" s="9"/>
    </row>
    <row r="51" spans="1:10" ht="33" customHeight="1">
      <c r="A51" s="191" t="s">
        <v>18</v>
      </c>
      <c r="B51" s="178">
        <v>222</v>
      </c>
      <c r="C51" s="192">
        <v>1</v>
      </c>
      <c r="D51" s="192">
        <v>13</v>
      </c>
      <c r="E51" s="193" t="s">
        <v>36</v>
      </c>
      <c r="F51" s="194">
        <v>240</v>
      </c>
      <c r="G51" s="143">
        <f>'Приложение 3'!F50</f>
        <v>61.9</v>
      </c>
      <c r="H51" s="143">
        <f>'Приложение 3'!G50</f>
        <v>0</v>
      </c>
      <c r="I51" s="143">
        <f>'Приложение 3'!H50</f>
        <v>0</v>
      </c>
      <c r="J51" s="9"/>
    </row>
    <row r="52" spans="1:10" ht="15.95" customHeight="1">
      <c r="A52" s="191" t="s">
        <v>37</v>
      </c>
      <c r="B52" s="178">
        <v>222</v>
      </c>
      <c r="C52" s="192">
        <v>1</v>
      </c>
      <c r="D52" s="192">
        <v>13</v>
      </c>
      <c r="E52" s="193" t="s">
        <v>38</v>
      </c>
      <c r="F52" s="194" t="s">
        <v>7</v>
      </c>
      <c r="G52" s="143">
        <f>G53+G55</f>
        <v>10</v>
      </c>
      <c r="H52" s="143">
        <f>H53+H55</f>
        <v>5</v>
      </c>
      <c r="I52" s="24">
        <f>I53+I55</f>
        <v>5</v>
      </c>
      <c r="J52" s="9"/>
    </row>
    <row r="53" spans="1:10" ht="32.1" customHeight="1">
      <c r="A53" s="186" t="s">
        <v>122</v>
      </c>
      <c r="B53" s="178">
        <v>222</v>
      </c>
      <c r="C53" s="192">
        <v>1</v>
      </c>
      <c r="D53" s="192">
        <v>13</v>
      </c>
      <c r="E53" s="193" t="s">
        <v>38</v>
      </c>
      <c r="F53" s="194">
        <v>200</v>
      </c>
      <c r="G53" s="143">
        <f>G54</f>
        <v>5</v>
      </c>
      <c r="H53" s="143">
        <f>H54</f>
        <v>0</v>
      </c>
      <c r="I53" s="24">
        <f>I54</f>
        <v>0</v>
      </c>
      <c r="J53" s="9"/>
    </row>
    <row r="54" spans="1:10" ht="32.1" customHeight="1">
      <c r="A54" s="113" t="s">
        <v>18</v>
      </c>
      <c r="B54" s="178">
        <v>222</v>
      </c>
      <c r="C54" s="199">
        <v>1</v>
      </c>
      <c r="D54" s="192">
        <v>13</v>
      </c>
      <c r="E54" s="193" t="s">
        <v>38</v>
      </c>
      <c r="F54" s="194">
        <v>240</v>
      </c>
      <c r="G54" s="143">
        <f>'Приложение 3'!F53</f>
        <v>5</v>
      </c>
      <c r="H54" s="143">
        <f>'Приложение 3'!G53</f>
        <v>0</v>
      </c>
      <c r="I54" s="143">
        <f>'Приложение 3'!H53</f>
        <v>0</v>
      </c>
      <c r="J54" s="9"/>
    </row>
    <row r="55" spans="1:10" ht="15.95" customHeight="1">
      <c r="A55" s="186" t="s">
        <v>19</v>
      </c>
      <c r="B55" s="178">
        <v>222</v>
      </c>
      <c r="C55" s="187">
        <v>1</v>
      </c>
      <c r="D55" s="188">
        <v>13</v>
      </c>
      <c r="E55" s="193" t="s">
        <v>38</v>
      </c>
      <c r="F55" s="190">
        <v>800</v>
      </c>
      <c r="G55" s="164">
        <f>G56+G57</f>
        <v>5</v>
      </c>
      <c r="H55" s="164">
        <f>H56+H57</f>
        <v>5</v>
      </c>
      <c r="I55" s="14">
        <f>I56+I57</f>
        <v>5</v>
      </c>
      <c r="J55" s="9"/>
    </row>
    <row r="56" spans="1:10" ht="15.95" hidden="1" customHeight="1">
      <c r="A56" s="113" t="s">
        <v>39</v>
      </c>
      <c r="B56" s="178">
        <v>222</v>
      </c>
      <c r="C56" s="199">
        <v>1</v>
      </c>
      <c r="D56" s="192">
        <v>13</v>
      </c>
      <c r="E56" s="213" t="s">
        <v>38</v>
      </c>
      <c r="F56" s="194">
        <v>830</v>
      </c>
      <c r="G56" s="143"/>
      <c r="H56" s="143"/>
      <c r="I56" s="24"/>
      <c r="J56" s="9"/>
    </row>
    <row r="57" spans="1:10" ht="15.95" customHeight="1">
      <c r="A57" s="191" t="s">
        <v>20</v>
      </c>
      <c r="B57" s="178">
        <v>222</v>
      </c>
      <c r="C57" s="199">
        <v>1</v>
      </c>
      <c r="D57" s="192">
        <v>13</v>
      </c>
      <c r="E57" s="193" t="s">
        <v>38</v>
      </c>
      <c r="F57" s="194">
        <v>850</v>
      </c>
      <c r="G57" s="143">
        <f>'Приложение 3'!F56</f>
        <v>5</v>
      </c>
      <c r="H57" s="143">
        <f>'Приложение 3'!G56</f>
        <v>5</v>
      </c>
      <c r="I57" s="24">
        <f>'Приложение 3'!H56</f>
        <v>5</v>
      </c>
      <c r="J57" s="9"/>
    </row>
    <row r="58" spans="1:10" ht="15.95" customHeight="1">
      <c r="A58" s="177" t="s">
        <v>40</v>
      </c>
      <c r="B58" s="178">
        <v>222</v>
      </c>
      <c r="C58" s="182">
        <v>2</v>
      </c>
      <c r="D58" s="183">
        <v>3</v>
      </c>
      <c r="E58" s="184" t="s">
        <v>7</v>
      </c>
      <c r="F58" s="185" t="s">
        <v>7</v>
      </c>
      <c r="G58" s="163">
        <f t="shared" ref="G58:I59" si="9">G59</f>
        <v>284.5</v>
      </c>
      <c r="H58" s="163">
        <f t="shared" si="9"/>
        <v>294.20000000000005</v>
      </c>
      <c r="I58" s="8">
        <f t="shared" si="9"/>
        <v>304.60000000000002</v>
      </c>
      <c r="J58" s="9"/>
    </row>
    <row r="59" spans="1:10" ht="15.95" customHeight="1">
      <c r="A59" s="186" t="s">
        <v>15</v>
      </c>
      <c r="B59" s="178">
        <v>222</v>
      </c>
      <c r="C59" s="187">
        <v>2</v>
      </c>
      <c r="D59" s="188">
        <v>3</v>
      </c>
      <c r="E59" s="189" t="s">
        <v>10</v>
      </c>
      <c r="F59" s="190" t="s">
        <v>7</v>
      </c>
      <c r="G59" s="164">
        <f t="shared" si="9"/>
        <v>284.5</v>
      </c>
      <c r="H59" s="164">
        <f t="shared" si="9"/>
        <v>294.20000000000005</v>
      </c>
      <c r="I59" s="14">
        <f t="shared" si="9"/>
        <v>304.60000000000002</v>
      </c>
      <c r="J59" s="9"/>
    </row>
    <row r="60" spans="1:10" s="40" customFormat="1" ht="32.1" customHeight="1">
      <c r="A60" s="214" t="s">
        <v>41</v>
      </c>
      <c r="B60" s="178">
        <v>222</v>
      </c>
      <c r="C60" s="187">
        <v>2</v>
      </c>
      <c r="D60" s="188">
        <v>3</v>
      </c>
      <c r="E60" s="189" t="s">
        <v>42</v>
      </c>
      <c r="F60" s="215" t="s">
        <v>7</v>
      </c>
      <c r="G60" s="164">
        <f>G61+G63</f>
        <v>284.5</v>
      </c>
      <c r="H60" s="164">
        <f>H61+H63</f>
        <v>294.20000000000005</v>
      </c>
      <c r="I60" s="14">
        <f>I61+I63</f>
        <v>304.60000000000002</v>
      </c>
      <c r="J60" s="39"/>
    </row>
    <row r="61" spans="1:10" ht="63.95" customHeight="1">
      <c r="A61" s="186" t="s">
        <v>13</v>
      </c>
      <c r="B61" s="178">
        <v>222</v>
      </c>
      <c r="C61" s="187">
        <v>2</v>
      </c>
      <c r="D61" s="188">
        <v>3</v>
      </c>
      <c r="E61" s="189" t="s">
        <v>42</v>
      </c>
      <c r="F61" s="190">
        <v>100</v>
      </c>
      <c r="G61" s="164">
        <f>G62</f>
        <v>265.89999999999998</v>
      </c>
      <c r="H61" s="164">
        <f>H62</f>
        <v>284.60000000000002</v>
      </c>
      <c r="I61" s="14">
        <f>I62</f>
        <v>304.5</v>
      </c>
      <c r="J61" s="9"/>
    </row>
    <row r="62" spans="1:10" ht="32.1" customHeight="1">
      <c r="A62" s="186" t="s">
        <v>43</v>
      </c>
      <c r="B62" s="178">
        <v>222</v>
      </c>
      <c r="C62" s="187">
        <v>2</v>
      </c>
      <c r="D62" s="188">
        <v>3</v>
      </c>
      <c r="E62" s="189" t="s">
        <v>42</v>
      </c>
      <c r="F62" s="190">
        <v>120</v>
      </c>
      <c r="G62" s="164">
        <f>'Приложение 3'!F62</f>
        <v>265.89999999999998</v>
      </c>
      <c r="H62" s="164">
        <f>'Приложение 3'!G62</f>
        <v>284.60000000000002</v>
      </c>
      <c r="I62" s="14">
        <f>'Приложение 3'!H62</f>
        <v>304.5</v>
      </c>
      <c r="J62" s="9"/>
    </row>
    <row r="63" spans="1:10" ht="32.1" customHeight="1">
      <c r="A63" s="186" t="s">
        <v>122</v>
      </c>
      <c r="B63" s="178">
        <v>222</v>
      </c>
      <c r="C63" s="187">
        <v>2</v>
      </c>
      <c r="D63" s="188">
        <v>3</v>
      </c>
      <c r="E63" s="189" t="s">
        <v>44</v>
      </c>
      <c r="F63" s="190">
        <v>200</v>
      </c>
      <c r="G63" s="164">
        <f>G64</f>
        <v>18.600000000000001</v>
      </c>
      <c r="H63" s="164">
        <f>H64</f>
        <v>9.6</v>
      </c>
      <c r="I63" s="14">
        <f>I64</f>
        <v>0.1</v>
      </c>
      <c r="J63" s="9"/>
    </row>
    <row r="64" spans="1:10" ht="32.1" customHeight="1">
      <c r="A64" s="186" t="s">
        <v>18</v>
      </c>
      <c r="B64" s="178">
        <v>222</v>
      </c>
      <c r="C64" s="187">
        <v>2</v>
      </c>
      <c r="D64" s="188">
        <v>3</v>
      </c>
      <c r="E64" s="189" t="s">
        <v>44</v>
      </c>
      <c r="F64" s="190">
        <v>240</v>
      </c>
      <c r="G64" s="164">
        <f>'Приложение 3'!F64</f>
        <v>18.600000000000001</v>
      </c>
      <c r="H64" s="164">
        <f>'Приложение 3'!G64</f>
        <v>9.6</v>
      </c>
      <c r="I64" s="14">
        <f>'Приложение 3'!H64</f>
        <v>0.1</v>
      </c>
      <c r="J64" s="9"/>
    </row>
    <row r="65" spans="1:10" ht="32.1" customHeight="1">
      <c r="A65" s="177" t="s">
        <v>45</v>
      </c>
      <c r="B65" s="178">
        <v>222</v>
      </c>
      <c r="C65" s="182">
        <v>3</v>
      </c>
      <c r="D65" s="188"/>
      <c r="E65" s="189"/>
      <c r="F65" s="190"/>
      <c r="G65" s="163">
        <f>G66</f>
        <v>69.099999999999994</v>
      </c>
      <c r="H65" s="163">
        <f t="shared" ref="H65:I67" si="10">H66</f>
        <v>100</v>
      </c>
      <c r="I65" s="163">
        <f t="shared" si="10"/>
        <v>50</v>
      </c>
      <c r="J65" s="9"/>
    </row>
    <row r="66" spans="1:10" ht="32.1" customHeight="1">
      <c r="A66" s="177" t="s">
        <v>168</v>
      </c>
      <c r="B66" s="178">
        <v>222</v>
      </c>
      <c r="C66" s="182">
        <v>3</v>
      </c>
      <c r="D66" s="183">
        <v>10</v>
      </c>
      <c r="E66" s="184" t="s">
        <v>7</v>
      </c>
      <c r="F66" s="185" t="s">
        <v>7</v>
      </c>
      <c r="G66" s="163">
        <f>G67</f>
        <v>69.099999999999994</v>
      </c>
      <c r="H66" s="163">
        <f t="shared" si="10"/>
        <v>100</v>
      </c>
      <c r="I66" s="163">
        <f t="shared" si="10"/>
        <v>50</v>
      </c>
      <c r="J66" s="9"/>
    </row>
    <row r="67" spans="1:10" ht="63">
      <c r="A67" s="177" t="s">
        <v>132</v>
      </c>
      <c r="B67" s="178">
        <v>222</v>
      </c>
      <c r="C67" s="182">
        <v>3</v>
      </c>
      <c r="D67" s="183">
        <v>10</v>
      </c>
      <c r="E67" s="184" t="s">
        <v>46</v>
      </c>
      <c r="F67" s="185" t="s">
        <v>7</v>
      </c>
      <c r="G67" s="163">
        <f>G68</f>
        <v>69.099999999999994</v>
      </c>
      <c r="H67" s="163">
        <f t="shared" si="10"/>
        <v>100</v>
      </c>
      <c r="I67" s="163">
        <f t="shared" si="10"/>
        <v>50</v>
      </c>
      <c r="J67" s="9"/>
    </row>
    <row r="68" spans="1:10" ht="49.5" customHeight="1">
      <c r="A68" s="186" t="s">
        <v>47</v>
      </c>
      <c r="B68" s="178">
        <v>222</v>
      </c>
      <c r="C68" s="187">
        <v>3</v>
      </c>
      <c r="D68" s="188">
        <v>10</v>
      </c>
      <c r="E68" s="200" t="s">
        <v>48</v>
      </c>
      <c r="F68" s="190" t="s">
        <v>7</v>
      </c>
      <c r="G68" s="164">
        <f t="shared" ref="G68:I69" si="11">G69</f>
        <v>69.099999999999994</v>
      </c>
      <c r="H68" s="164">
        <f t="shared" si="11"/>
        <v>100</v>
      </c>
      <c r="I68" s="14">
        <f t="shared" si="11"/>
        <v>50</v>
      </c>
      <c r="J68" s="9"/>
    </row>
    <row r="69" spans="1:10" ht="32.1" customHeight="1">
      <c r="A69" s="186" t="s">
        <v>122</v>
      </c>
      <c r="B69" s="178">
        <v>222</v>
      </c>
      <c r="C69" s="199">
        <v>3</v>
      </c>
      <c r="D69" s="192">
        <v>10</v>
      </c>
      <c r="E69" s="200" t="s">
        <v>48</v>
      </c>
      <c r="F69" s="194">
        <v>200</v>
      </c>
      <c r="G69" s="143">
        <f t="shared" si="11"/>
        <v>69.099999999999994</v>
      </c>
      <c r="H69" s="143">
        <f t="shared" si="11"/>
        <v>100</v>
      </c>
      <c r="I69" s="24">
        <f t="shared" si="11"/>
        <v>50</v>
      </c>
      <c r="J69" s="9"/>
    </row>
    <row r="70" spans="1:10" ht="32.1" customHeight="1">
      <c r="A70" s="113" t="s">
        <v>18</v>
      </c>
      <c r="B70" s="178">
        <v>222</v>
      </c>
      <c r="C70" s="199">
        <v>3</v>
      </c>
      <c r="D70" s="192">
        <v>10</v>
      </c>
      <c r="E70" s="200" t="s">
        <v>48</v>
      </c>
      <c r="F70" s="194">
        <v>240</v>
      </c>
      <c r="G70" s="143">
        <f>'Приложение 3'!F70</f>
        <v>69.099999999999994</v>
      </c>
      <c r="H70" s="143">
        <f>'Приложение 3'!G70</f>
        <v>100</v>
      </c>
      <c r="I70" s="24">
        <f>'Приложение 3'!H70</f>
        <v>50</v>
      </c>
      <c r="J70" s="9"/>
    </row>
    <row r="71" spans="1:10" ht="15.95" customHeight="1">
      <c r="A71" s="210" t="s">
        <v>50</v>
      </c>
      <c r="B71" s="178">
        <v>222</v>
      </c>
      <c r="C71" s="211">
        <v>4</v>
      </c>
      <c r="D71" s="188"/>
      <c r="E71" s="189"/>
      <c r="F71" s="190"/>
      <c r="G71" s="163">
        <f>G72</f>
        <v>1033.3</v>
      </c>
      <c r="H71" s="163">
        <f t="shared" ref="H71:I72" si="12">H72</f>
        <v>1082.2</v>
      </c>
      <c r="I71" s="163">
        <f t="shared" si="12"/>
        <v>1141</v>
      </c>
      <c r="J71" s="9"/>
    </row>
    <row r="72" spans="1:10" ht="15.95" customHeight="1">
      <c r="A72" s="210" t="s">
        <v>51</v>
      </c>
      <c r="B72" s="178">
        <v>222</v>
      </c>
      <c r="C72" s="211">
        <v>4</v>
      </c>
      <c r="D72" s="196">
        <v>9</v>
      </c>
      <c r="E72" s="212" t="s">
        <v>7</v>
      </c>
      <c r="F72" s="198" t="s">
        <v>7</v>
      </c>
      <c r="G72" s="162">
        <f>G73</f>
        <v>1033.3</v>
      </c>
      <c r="H72" s="162">
        <f t="shared" si="12"/>
        <v>1082.2</v>
      </c>
      <c r="I72" s="162">
        <f t="shared" si="12"/>
        <v>1141</v>
      </c>
      <c r="J72" s="9"/>
    </row>
    <row r="73" spans="1:10" ht="32.1" customHeight="1">
      <c r="A73" s="177" t="s">
        <v>133</v>
      </c>
      <c r="B73" s="178">
        <v>222</v>
      </c>
      <c r="C73" s="182">
        <v>4</v>
      </c>
      <c r="D73" s="183">
        <v>9</v>
      </c>
      <c r="E73" s="184" t="s">
        <v>52</v>
      </c>
      <c r="F73" s="198"/>
      <c r="G73" s="162">
        <f>G74+G78</f>
        <v>1033.3</v>
      </c>
      <c r="H73" s="162">
        <f>H74+H78</f>
        <v>1082.2</v>
      </c>
      <c r="I73" s="19">
        <f>I74+I78</f>
        <v>1141</v>
      </c>
      <c r="J73" s="9"/>
    </row>
    <row r="74" spans="1:10" ht="38.25" customHeight="1">
      <c r="A74" s="177" t="s">
        <v>134</v>
      </c>
      <c r="B74" s="178">
        <v>222</v>
      </c>
      <c r="C74" s="182">
        <v>4</v>
      </c>
      <c r="D74" s="183">
        <v>9</v>
      </c>
      <c r="E74" s="184" t="s">
        <v>53</v>
      </c>
      <c r="F74" s="198"/>
      <c r="G74" s="162">
        <f t="shared" ref="G74:I76" si="13">G75</f>
        <v>938.3</v>
      </c>
      <c r="H74" s="162">
        <f t="shared" si="13"/>
        <v>987.2</v>
      </c>
      <c r="I74" s="19">
        <f t="shared" si="13"/>
        <v>1046</v>
      </c>
      <c r="J74" s="9"/>
    </row>
    <row r="75" spans="1:10" ht="32.1" customHeight="1">
      <c r="A75" s="186" t="s">
        <v>162</v>
      </c>
      <c r="B75" s="178">
        <v>222</v>
      </c>
      <c r="C75" s="187">
        <v>4</v>
      </c>
      <c r="D75" s="188">
        <v>9</v>
      </c>
      <c r="E75" s="189" t="s">
        <v>54</v>
      </c>
      <c r="F75" s="198"/>
      <c r="G75" s="143">
        <f t="shared" si="13"/>
        <v>938.3</v>
      </c>
      <c r="H75" s="143">
        <f t="shared" si="13"/>
        <v>987.2</v>
      </c>
      <c r="I75" s="24">
        <f t="shared" si="13"/>
        <v>1046</v>
      </c>
      <c r="J75" s="9"/>
    </row>
    <row r="76" spans="1:10" ht="32.1" customHeight="1">
      <c r="A76" s="186" t="s">
        <v>122</v>
      </c>
      <c r="B76" s="178">
        <v>222</v>
      </c>
      <c r="C76" s="187">
        <v>4</v>
      </c>
      <c r="D76" s="188">
        <v>9</v>
      </c>
      <c r="E76" s="189" t="s">
        <v>54</v>
      </c>
      <c r="F76" s="194">
        <v>200</v>
      </c>
      <c r="G76" s="143">
        <f t="shared" si="13"/>
        <v>938.3</v>
      </c>
      <c r="H76" s="143">
        <f t="shared" si="13"/>
        <v>987.2</v>
      </c>
      <c r="I76" s="24">
        <f t="shared" si="13"/>
        <v>1046</v>
      </c>
      <c r="J76" s="9"/>
    </row>
    <row r="77" spans="1:10" ht="32.1" customHeight="1">
      <c r="A77" s="113" t="s">
        <v>18</v>
      </c>
      <c r="B77" s="178">
        <v>222</v>
      </c>
      <c r="C77" s="187">
        <v>4</v>
      </c>
      <c r="D77" s="188">
        <v>9</v>
      </c>
      <c r="E77" s="189" t="s">
        <v>54</v>
      </c>
      <c r="F77" s="194">
        <v>240</v>
      </c>
      <c r="G77" s="143">
        <f>'Приложение 3'!F77</f>
        <v>938.3</v>
      </c>
      <c r="H77" s="143">
        <f>'Приложение 3'!G77</f>
        <v>987.2</v>
      </c>
      <c r="I77" s="24">
        <f>'Приложение 3'!H77</f>
        <v>1046</v>
      </c>
      <c r="J77" s="9"/>
    </row>
    <row r="78" spans="1:10" ht="33" customHeight="1">
      <c r="A78" s="177" t="s">
        <v>163</v>
      </c>
      <c r="B78" s="178">
        <v>222</v>
      </c>
      <c r="C78" s="182">
        <v>4</v>
      </c>
      <c r="D78" s="183">
        <v>9</v>
      </c>
      <c r="E78" s="184" t="s">
        <v>55</v>
      </c>
      <c r="F78" s="198"/>
      <c r="G78" s="162">
        <f t="shared" ref="G78:I80" si="14">G79</f>
        <v>95</v>
      </c>
      <c r="H78" s="162">
        <f t="shared" si="14"/>
        <v>95</v>
      </c>
      <c r="I78" s="19">
        <f t="shared" si="14"/>
        <v>95</v>
      </c>
      <c r="J78" s="9"/>
    </row>
    <row r="79" spans="1:10" ht="32.1" customHeight="1">
      <c r="A79" s="186" t="s">
        <v>164</v>
      </c>
      <c r="B79" s="178">
        <v>222</v>
      </c>
      <c r="C79" s="187">
        <v>4</v>
      </c>
      <c r="D79" s="188">
        <v>9</v>
      </c>
      <c r="E79" s="189" t="s">
        <v>56</v>
      </c>
      <c r="F79" s="198"/>
      <c r="G79" s="143">
        <f t="shared" si="14"/>
        <v>95</v>
      </c>
      <c r="H79" s="143">
        <f t="shared" si="14"/>
        <v>95</v>
      </c>
      <c r="I79" s="24">
        <f t="shared" si="14"/>
        <v>95</v>
      </c>
      <c r="J79" s="9"/>
    </row>
    <row r="80" spans="1:10" ht="32.1" customHeight="1">
      <c r="A80" s="186" t="s">
        <v>122</v>
      </c>
      <c r="B80" s="178">
        <v>222</v>
      </c>
      <c r="C80" s="187">
        <v>4</v>
      </c>
      <c r="D80" s="188">
        <v>9</v>
      </c>
      <c r="E80" s="189" t="s">
        <v>56</v>
      </c>
      <c r="F80" s="194">
        <v>200</v>
      </c>
      <c r="G80" s="143">
        <f t="shared" si="14"/>
        <v>95</v>
      </c>
      <c r="H80" s="143">
        <f t="shared" si="14"/>
        <v>95</v>
      </c>
      <c r="I80" s="24">
        <f t="shared" si="14"/>
        <v>95</v>
      </c>
      <c r="J80" s="9"/>
    </row>
    <row r="81" spans="1:10" ht="32.1" customHeight="1">
      <c r="A81" s="113" t="s">
        <v>18</v>
      </c>
      <c r="B81" s="178">
        <v>222</v>
      </c>
      <c r="C81" s="187">
        <v>4</v>
      </c>
      <c r="D81" s="188">
        <v>9</v>
      </c>
      <c r="E81" s="189" t="s">
        <v>56</v>
      </c>
      <c r="F81" s="194">
        <v>240</v>
      </c>
      <c r="G81" s="143">
        <f>'Приложение 3'!F81</f>
        <v>95</v>
      </c>
      <c r="H81" s="143">
        <f>'Приложение 3'!G81</f>
        <v>95</v>
      </c>
      <c r="I81" s="24">
        <f>'Приложение 3'!H81</f>
        <v>95</v>
      </c>
      <c r="J81" s="9"/>
    </row>
    <row r="82" spans="1:10" ht="15.95" customHeight="1">
      <c r="A82" s="210" t="s">
        <v>58</v>
      </c>
      <c r="B82" s="178">
        <v>222</v>
      </c>
      <c r="C82" s="211">
        <v>5</v>
      </c>
      <c r="D82" s="196" t="s">
        <v>7</v>
      </c>
      <c r="E82" s="212" t="s">
        <v>7</v>
      </c>
      <c r="F82" s="198" t="s">
        <v>7</v>
      </c>
      <c r="G82" s="162">
        <f>G83+G88</f>
        <v>953.09999999999991</v>
      </c>
      <c r="H82" s="162">
        <f t="shared" ref="H82:I82" si="15">H83+H88</f>
        <v>55</v>
      </c>
      <c r="I82" s="162">
        <f t="shared" si="15"/>
        <v>55</v>
      </c>
      <c r="J82" s="9"/>
    </row>
    <row r="83" spans="1:10" ht="15.95" customHeight="1">
      <c r="A83" s="177" t="s">
        <v>59</v>
      </c>
      <c r="B83" s="178">
        <v>222</v>
      </c>
      <c r="C83" s="182">
        <v>5</v>
      </c>
      <c r="D83" s="183">
        <v>1</v>
      </c>
      <c r="E83" s="184" t="s">
        <v>7</v>
      </c>
      <c r="F83" s="185" t="s">
        <v>7</v>
      </c>
      <c r="G83" s="163">
        <f>G84</f>
        <v>7.5</v>
      </c>
      <c r="H83" s="163">
        <f t="shared" ref="H83:I84" si="16">H84</f>
        <v>5</v>
      </c>
      <c r="I83" s="163">
        <f t="shared" si="16"/>
        <v>5</v>
      </c>
      <c r="J83" s="9"/>
    </row>
    <row r="84" spans="1:10" ht="15.95" customHeight="1">
      <c r="A84" s="186" t="s">
        <v>60</v>
      </c>
      <c r="B84" s="178">
        <v>222</v>
      </c>
      <c r="C84" s="187">
        <v>5</v>
      </c>
      <c r="D84" s="188">
        <v>1</v>
      </c>
      <c r="E84" s="189" t="s">
        <v>10</v>
      </c>
      <c r="F84" s="190"/>
      <c r="G84" s="164">
        <f>G85</f>
        <v>7.5</v>
      </c>
      <c r="H84" s="164">
        <f t="shared" si="16"/>
        <v>5</v>
      </c>
      <c r="I84" s="164">
        <f t="shared" si="16"/>
        <v>5</v>
      </c>
      <c r="J84" s="9"/>
    </row>
    <row r="85" spans="1:10" ht="18.75">
      <c r="A85" s="113" t="s">
        <v>61</v>
      </c>
      <c r="B85" s="178">
        <v>222</v>
      </c>
      <c r="C85" s="187">
        <v>5</v>
      </c>
      <c r="D85" s="188">
        <v>1</v>
      </c>
      <c r="E85" s="189" t="s">
        <v>62</v>
      </c>
      <c r="F85" s="190"/>
      <c r="G85" s="164">
        <f t="shared" ref="G85:I86" si="17">G86</f>
        <v>7.5</v>
      </c>
      <c r="H85" s="164">
        <f t="shared" si="17"/>
        <v>5</v>
      </c>
      <c r="I85" s="14">
        <f t="shared" si="17"/>
        <v>5</v>
      </c>
      <c r="J85" s="9"/>
    </row>
    <row r="86" spans="1:10" ht="32.1" customHeight="1">
      <c r="A86" s="186" t="s">
        <v>122</v>
      </c>
      <c r="B86" s="178">
        <v>222</v>
      </c>
      <c r="C86" s="187">
        <v>5</v>
      </c>
      <c r="D86" s="188">
        <v>1</v>
      </c>
      <c r="E86" s="189" t="s">
        <v>62</v>
      </c>
      <c r="F86" s="190">
        <v>200</v>
      </c>
      <c r="G86" s="164">
        <f t="shared" si="17"/>
        <v>7.5</v>
      </c>
      <c r="H86" s="164">
        <f t="shared" si="17"/>
        <v>5</v>
      </c>
      <c r="I86" s="14">
        <f t="shared" si="17"/>
        <v>5</v>
      </c>
      <c r="J86" s="9"/>
    </row>
    <row r="87" spans="1:10" ht="32.1" customHeight="1">
      <c r="A87" s="113" t="s">
        <v>18</v>
      </c>
      <c r="B87" s="178">
        <v>222</v>
      </c>
      <c r="C87" s="187">
        <v>5</v>
      </c>
      <c r="D87" s="188">
        <v>1</v>
      </c>
      <c r="E87" s="189" t="s">
        <v>62</v>
      </c>
      <c r="F87" s="190">
        <v>240</v>
      </c>
      <c r="G87" s="164">
        <f>'Приложение 3'!F87</f>
        <v>7.5</v>
      </c>
      <c r="H87" s="164">
        <f>'Приложение 3'!G87</f>
        <v>5</v>
      </c>
      <c r="I87" s="14">
        <f>'Приложение 3'!H87</f>
        <v>5</v>
      </c>
      <c r="J87" s="9"/>
    </row>
    <row r="88" spans="1:10" ht="15.95" customHeight="1">
      <c r="A88" s="210" t="s">
        <v>63</v>
      </c>
      <c r="B88" s="178">
        <v>222</v>
      </c>
      <c r="C88" s="182">
        <v>5</v>
      </c>
      <c r="D88" s="183">
        <v>3</v>
      </c>
      <c r="E88" s="184"/>
      <c r="F88" s="185"/>
      <c r="G88" s="163">
        <f>G89</f>
        <v>945.59999999999991</v>
      </c>
      <c r="H88" s="163">
        <f t="shared" ref="H88:I88" si="18">H89</f>
        <v>50</v>
      </c>
      <c r="I88" s="163">
        <f t="shared" si="18"/>
        <v>50</v>
      </c>
      <c r="J88" s="9"/>
    </row>
    <row r="89" spans="1:10" ht="32.1" customHeight="1">
      <c r="A89" s="177" t="s">
        <v>138</v>
      </c>
      <c r="B89" s="178">
        <v>222</v>
      </c>
      <c r="C89" s="182">
        <v>5</v>
      </c>
      <c r="D89" s="183">
        <v>3</v>
      </c>
      <c r="E89" s="184" t="s">
        <v>64</v>
      </c>
      <c r="F89" s="185" t="s">
        <v>7</v>
      </c>
      <c r="G89" s="163">
        <f>G90+G100+G104+G108</f>
        <v>945.59999999999991</v>
      </c>
      <c r="H89" s="163">
        <f>H90+H100+H104+H108</f>
        <v>50</v>
      </c>
      <c r="I89" s="8">
        <f>I90+I100+I104+I108</f>
        <v>50</v>
      </c>
      <c r="J89" s="9"/>
    </row>
    <row r="90" spans="1:10" ht="37.5" customHeight="1">
      <c r="A90" s="186" t="s">
        <v>139</v>
      </c>
      <c r="B90" s="178">
        <v>222</v>
      </c>
      <c r="C90" s="187">
        <v>5</v>
      </c>
      <c r="D90" s="188">
        <v>3</v>
      </c>
      <c r="E90" s="189" t="s">
        <v>65</v>
      </c>
      <c r="F90" s="190"/>
      <c r="G90" s="164">
        <f>G91+G94+G97</f>
        <v>835.09999999999991</v>
      </c>
      <c r="H90" s="164">
        <f t="shared" ref="G90:I92" si="19">H91</f>
        <v>30</v>
      </c>
      <c r="I90" s="14">
        <f t="shared" si="19"/>
        <v>30</v>
      </c>
      <c r="J90" s="9"/>
    </row>
    <row r="91" spans="1:10" ht="48" customHeight="1">
      <c r="A91" s="186" t="s">
        <v>165</v>
      </c>
      <c r="B91" s="178">
        <v>222</v>
      </c>
      <c r="C91" s="187">
        <v>5</v>
      </c>
      <c r="D91" s="188">
        <v>3</v>
      </c>
      <c r="E91" s="189" t="s">
        <v>66</v>
      </c>
      <c r="F91" s="190"/>
      <c r="G91" s="164">
        <f t="shared" si="19"/>
        <v>415</v>
      </c>
      <c r="H91" s="164">
        <f t="shared" si="19"/>
        <v>30</v>
      </c>
      <c r="I91" s="14">
        <f t="shared" si="19"/>
        <v>30</v>
      </c>
      <c r="J91" s="9"/>
    </row>
    <row r="92" spans="1:10" ht="32.1" customHeight="1">
      <c r="A92" s="186" t="s">
        <v>122</v>
      </c>
      <c r="B92" s="178">
        <v>222</v>
      </c>
      <c r="C92" s="187">
        <v>5</v>
      </c>
      <c r="D92" s="188">
        <v>3</v>
      </c>
      <c r="E92" s="189" t="s">
        <v>66</v>
      </c>
      <c r="F92" s="190">
        <v>200</v>
      </c>
      <c r="G92" s="164">
        <f t="shared" si="19"/>
        <v>415</v>
      </c>
      <c r="H92" s="164">
        <f t="shared" si="19"/>
        <v>30</v>
      </c>
      <c r="I92" s="14">
        <f t="shared" si="19"/>
        <v>30</v>
      </c>
      <c r="J92" s="9"/>
    </row>
    <row r="93" spans="1:10" ht="30.75" customHeight="1">
      <c r="A93" s="186" t="s">
        <v>18</v>
      </c>
      <c r="B93" s="178">
        <v>222</v>
      </c>
      <c r="C93" s="187">
        <v>5</v>
      </c>
      <c r="D93" s="188">
        <v>3</v>
      </c>
      <c r="E93" s="189" t="s">
        <v>66</v>
      </c>
      <c r="F93" s="190">
        <v>240</v>
      </c>
      <c r="G93" s="164">
        <f>'Приложение 3'!F93</f>
        <v>415</v>
      </c>
      <c r="H93" s="164">
        <f>'Приложение 3'!G93</f>
        <v>30</v>
      </c>
      <c r="I93" s="14">
        <f>'Приложение 3'!H93</f>
        <v>30</v>
      </c>
      <c r="J93" s="9"/>
    </row>
    <row r="94" spans="1:10" ht="30.75" customHeight="1">
      <c r="A94" s="382" t="s">
        <v>375</v>
      </c>
      <c r="B94" s="178">
        <v>222</v>
      </c>
      <c r="C94" s="21">
        <v>5</v>
      </c>
      <c r="D94" s="21">
        <v>3</v>
      </c>
      <c r="E94" s="35" t="s">
        <v>376</v>
      </c>
      <c r="F94" s="190"/>
      <c r="G94" s="164">
        <f>G95</f>
        <v>298.3</v>
      </c>
      <c r="H94" s="164">
        <f t="shared" ref="H94:I95" si="20">H95</f>
        <v>0</v>
      </c>
      <c r="I94" s="164">
        <f t="shared" si="20"/>
        <v>0</v>
      </c>
      <c r="J94" s="9"/>
    </row>
    <row r="95" spans="1:10" ht="30.75" customHeight="1">
      <c r="A95" s="262" t="s">
        <v>122</v>
      </c>
      <c r="B95" s="178">
        <v>222</v>
      </c>
      <c r="C95" s="21">
        <v>5</v>
      </c>
      <c r="D95" s="21">
        <v>3</v>
      </c>
      <c r="E95" s="35" t="s">
        <v>376</v>
      </c>
      <c r="F95" s="190">
        <v>200</v>
      </c>
      <c r="G95" s="164">
        <f>G96</f>
        <v>298.3</v>
      </c>
      <c r="H95" s="164">
        <f t="shared" si="20"/>
        <v>0</v>
      </c>
      <c r="I95" s="164">
        <f t="shared" si="20"/>
        <v>0</v>
      </c>
      <c r="J95" s="9"/>
    </row>
    <row r="96" spans="1:10" ht="30.75" customHeight="1">
      <c r="A96" s="262" t="s">
        <v>18</v>
      </c>
      <c r="B96" s="178">
        <v>222</v>
      </c>
      <c r="C96" s="21">
        <v>5</v>
      </c>
      <c r="D96" s="21">
        <v>3</v>
      </c>
      <c r="E96" s="35" t="s">
        <v>376</v>
      </c>
      <c r="F96" s="190">
        <v>240</v>
      </c>
      <c r="G96" s="164">
        <f>'Приложение 3'!F96</f>
        <v>298.3</v>
      </c>
      <c r="H96" s="164">
        <f>'Приложение 3'!G96</f>
        <v>0</v>
      </c>
      <c r="I96" s="164">
        <f>'Приложение 3'!H96</f>
        <v>0</v>
      </c>
      <c r="J96" s="9"/>
    </row>
    <row r="97" spans="1:10" ht="30.75" customHeight="1">
      <c r="A97" s="382" t="s">
        <v>377</v>
      </c>
      <c r="B97" s="178">
        <v>222</v>
      </c>
      <c r="C97" s="21">
        <v>5</v>
      </c>
      <c r="D97" s="21">
        <v>3</v>
      </c>
      <c r="E97" s="35" t="s">
        <v>378</v>
      </c>
      <c r="F97" s="190"/>
      <c r="G97" s="164">
        <f>G98</f>
        <v>121.8</v>
      </c>
      <c r="H97" s="164">
        <f t="shared" ref="H97:I98" si="21">H98</f>
        <v>0</v>
      </c>
      <c r="I97" s="164">
        <f t="shared" si="21"/>
        <v>0</v>
      </c>
      <c r="J97" s="9"/>
    </row>
    <row r="98" spans="1:10" ht="30.75" customHeight="1">
      <c r="A98" s="262" t="s">
        <v>122</v>
      </c>
      <c r="B98" s="178">
        <v>222</v>
      </c>
      <c r="C98" s="21">
        <v>5</v>
      </c>
      <c r="D98" s="21">
        <v>3</v>
      </c>
      <c r="E98" s="35" t="s">
        <v>378</v>
      </c>
      <c r="F98" s="190">
        <v>200</v>
      </c>
      <c r="G98" s="164">
        <f>G99</f>
        <v>121.8</v>
      </c>
      <c r="H98" s="164">
        <f t="shared" si="21"/>
        <v>0</v>
      </c>
      <c r="I98" s="164">
        <f t="shared" si="21"/>
        <v>0</v>
      </c>
      <c r="J98" s="9"/>
    </row>
    <row r="99" spans="1:10" ht="30.75" customHeight="1">
      <c r="A99" s="262" t="s">
        <v>18</v>
      </c>
      <c r="B99" s="178">
        <v>222</v>
      </c>
      <c r="C99" s="21">
        <v>5</v>
      </c>
      <c r="D99" s="21">
        <v>3</v>
      </c>
      <c r="E99" s="35" t="s">
        <v>378</v>
      </c>
      <c r="F99" s="190">
        <v>240</v>
      </c>
      <c r="G99" s="164">
        <f>'Приложение 3'!F99</f>
        <v>121.8</v>
      </c>
      <c r="H99" s="164">
        <f>'Приложение 3'!G99</f>
        <v>0</v>
      </c>
      <c r="I99" s="164">
        <f>'Приложение 3'!H99</f>
        <v>0</v>
      </c>
      <c r="J99" s="9"/>
    </row>
    <row r="100" spans="1:10" ht="50.25" hidden="1" customHeight="1">
      <c r="A100" s="186" t="s">
        <v>124</v>
      </c>
      <c r="B100" s="178">
        <v>222</v>
      </c>
      <c r="C100" s="187">
        <v>5</v>
      </c>
      <c r="D100" s="188">
        <v>3</v>
      </c>
      <c r="E100" s="189" t="s">
        <v>67</v>
      </c>
      <c r="F100" s="190"/>
      <c r="G100" s="164">
        <f t="shared" ref="G100:I102" si="22">G101</f>
        <v>0</v>
      </c>
      <c r="H100" s="164">
        <f t="shared" si="22"/>
        <v>0</v>
      </c>
      <c r="I100" s="14">
        <f t="shared" si="22"/>
        <v>0</v>
      </c>
      <c r="J100" s="9"/>
    </row>
    <row r="101" spans="1:10" ht="50.25" hidden="1" customHeight="1">
      <c r="A101" s="186" t="s">
        <v>125</v>
      </c>
      <c r="B101" s="178">
        <v>222</v>
      </c>
      <c r="C101" s="187">
        <v>5</v>
      </c>
      <c r="D101" s="188">
        <v>3</v>
      </c>
      <c r="E101" s="189" t="s">
        <v>68</v>
      </c>
      <c r="F101" s="190"/>
      <c r="G101" s="164">
        <f t="shared" si="22"/>
        <v>0</v>
      </c>
      <c r="H101" s="164">
        <f t="shared" si="22"/>
        <v>0</v>
      </c>
      <c r="I101" s="14">
        <f t="shared" si="22"/>
        <v>0</v>
      </c>
      <c r="J101" s="9"/>
    </row>
    <row r="102" spans="1:10" ht="52.5" hidden="1" customHeight="1">
      <c r="A102" s="186" t="s">
        <v>122</v>
      </c>
      <c r="B102" s="178">
        <v>222</v>
      </c>
      <c r="C102" s="187">
        <v>5</v>
      </c>
      <c r="D102" s="188">
        <v>3</v>
      </c>
      <c r="E102" s="189" t="s">
        <v>68</v>
      </c>
      <c r="F102" s="190">
        <v>200</v>
      </c>
      <c r="G102" s="164">
        <f t="shared" si="22"/>
        <v>0</v>
      </c>
      <c r="H102" s="164">
        <f t="shared" si="22"/>
        <v>0</v>
      </c>
      <c r="I102" s="14">
        <f t="shared" si="22"/>
        <v>0</v>
      </c>
      <c r="J102" s="9"/>
    </row>
    <row r="103" spans="1:10" ht="50.25" hidden="1" customHeight="1">
      <c r="A103" s="186" t="s">
        <v>18</v>
      </c>
      <c r="B103" s="178">
        <v>222</v>
      </c>
      <c r="C103" s="187">
        <v>5</v>
      </c>
      <c r="D103" s="188">
        <v>3</v>
      </c>
      <c r="E103" s="189" t="s">
        <v>68</v>
      </c>
      <c r="F103" s="190">
        <v>240</v>
      </c>
      <c r="G103" s="164"/>
      <c r="H103" s="164"/>
      <c r="I103" s="14"/>
      <c r="J103" s="9"/>
    </row>
    <row r="104" spans="1:10" ht="48" customHeight="1">
      <c r="A104" s="186" t="s">
        <v>140</v>
      </c>
      <c r="B104" s="178">
        <v>222</v>
      </c>
      <c r="C104" s="187">
        <v>5</v>
      </c>
      <c r="D104" s="188">
        <v>3</v>
      </c>
      <c r="E104" s="189" t="s">
        <v>69</v>
      </c>
      <c r="F104" s="190"/>
      <c r="G104" s="164">
        <f t="shared" ref="G104:I106" si="23">G105</f>
        <v>50</v>
      </c>
      <c r="H104" s="164">
        <f t="shared" si="23"/>
        <v>10</v>
      </c>
      <c r="I104" s="14">
        <f t="shared" si="23"/>
        <v>10</v>
      </c>
      <c r="J104" s="9"/>
    </row>
    <row r="105" spans="1:10" ht="46.5" customHeight="1">
      <c r="A105" s="186" t="s">
        <v>166</v>
      </c>
      <c r="B105" s="178">
        <v>222</v>
      </c>
      <c r="C105" s="187">
        <v>5</v>
      </c>
      <c r="D105" s="188">
        <v>3</v>
      </c>
      <c r="E105" s="189" t="s">
        <v>70</v>
      </c>
      <c r="F105" s="190"/>
      <c r="G105" s="164">
        <f t="shared" si="23"/>
        <v>50</v>
      </c>
      <c r="H105" s="164">
        <f t="shared" si="23"/>
        <v>10</v>
      </c>
      <c r="I105" s="14">
        <f t="shared" si="23"/>
        <v>10</v>
      </c>
      <c r="J105" s="9"/>
    </row>
    <row r="106" spans="1:10" ht="32.1" customHeight="1">
      <c r="A106" s="186" t="s">
        <v>122</v>
      </c>
      <c r="B106" s="178">
        <v>222</v>
      </c>
      <c r="C106" s="187">
        <v>5</v>
      </c>
      <c r="D106" s="188">
        <v>3</v>
      </c>
      <c r="E106" s="189" t="s">
        <v>70</v>
      </c>
      <c r="F106" s="190">
        <v>200</v>
      </c>
      <c r="G106" s="164">
        <f t="shared" si="23"/>
        <v>50</v>
      </c>
      <c r="H106" s="164">
        <f t="shared" si="23"/>
        <v>10</v>
      </c>
      <c r="I106" s="14">
        <f t="shared" si="23"/>
        <v>10</v>
      </c>
      <c r="J106" s="9"/>
    </row>
    <row r="107" spans="1:10" ht="32.1" customHeight="1">
      <c r="A107" s="186" t="s">
        <v>18</v>
      </c>
      <c r="B107" s="178">
        <v>222</v>
      </c>
      <c r="C107" s="187">
        <v>5</v>
      </c>
      <c r="D107" s="188">
        <v>3</v>
      </c>
      <c r="E107" s="189" t="s">
        <v>70</v>
      </c>
      <c r="F107" s="190">
        <v>240</v>
      </c>
      <c r="G107" s="164">
        <f>'Приложение 3'!F107</f>
        <v>50</v>
      </c>
      <c r="H107" s="164">
        <f>'Приложение 3'!G107</f>
        <v>10</v>
      </c>
      <c r="I107" s="14">
        <f>'Приложение 3'!H107</f>
        <v>10</v>
      </c>
      <c r="J107" s="9"/>
    </row>
    <row r="108" spans="1:10" ht="48" customHeight="1">
      <c r="A108" s="186" t="s">
        <v>142</v>
      </c>
      <c r="B108" s="178">
        <v>222</v>
      </c>
      <c r="C108" s="187">
        <v>5</v>
      </c>
      <c r="D108" s="188">
        <v>3</v>
      </c>
      <c r="E108" s="189" t="s">
        <v>71</v>
      </c>
      <c r="F108" s="190"/>
      <c r="G108" s="164">
        <f t="shared" ref="G108:I110" si="24">G109</f>
        <v>60.5</v>
      </c>
      <c r="H108" s="164">
        <f t="shared" si="24"/>
        <v>10</v>
      </c>
      <c r="I108" s="14">
        <f t="shared" si="24"/>
        <v>10</v>
      </c>
      <c r="J108" s="9"/>
    </row>
    <row r="109" spans="1:10" ht="63.95" customHeight="1">
      <c r="A109" s="186" t="s">
        <v>143</v>
      </c>
      <c r="B109" s="178">
        <v>222</v>
      </c>
      <c r="C109" s="187">
        <v>5</v>
      </c>
      <c r="D109" s="188">
        <v>3</v>
      </c>
      <c r="E109" s="189" t="s">
        <v>72</v>
      </c>
      <c r="F109" s="190"/>
      <c r="G109" s="164">
        <f t="shared" si="24"/>
        <v>60.5</v>
      </c>
      <c r="H109" s="164">
        <f t="shared" si="24"/>
        <v>10</v>
      </c>
      <c r="I109" s="14">
        <f t="shared" si="24"/>
        <v>10</v>
      </c>
      <c r="J109" s="9"/>
    </row>
    <row r="110" spans="1:10" ht="32.1" customHeight="1">
      <c r="A110" s="186" t="s">
        <v>122</v>
      </c>
      <c r="B110" s="178">
        <v>222</v>
      </c>
      <c r="C110" s="187">
        <v>5</v>
      </c>
      <c r="D110" s="188">
        <v>3</v>
      </c>
      <c r="E110" s="189" t="s">
        <v>72</v>
      </c>
      <c r="F110" s="190">
        <v>200</v>
      </c>
      <c r="G110" s="164">
        <f t="shared" si="24"/>
        <v>60.5</v>
      </c>
      <c r="H110" s="164">
        <f t="shared" si="24"/>
        <v>10</v>
      </c>
      <c r="I110" s="14">
        <f t="shared" si="24"/>
        <v>10</v>
      </c>
      <c r="J110" s="9"/>
    </row>
    <row r="111" spans="1:10" ht="32.1" customHeight="1">
      <c r="A111" s="186" t="s">
        <v>18</v>
      </c>
      <c r="B111" s="178">
        <v>222</v>
      </c>
      <c r="C111" s="187">
        <v>5</v>
      </c>
      <c r="D111" s="188">
        <v>3</v>
      </c>
      <c r="E111" s="189" t="s">
        <v>72</v>
      </c>
      <c r="F111" s="190">
        <v>240</v>
      </c>
      <c r="G111" s="164">
        <f>'Приложение 3'!F111</f>
        <v>60.5</v>
      </c>
      <c r="H111" s="164">
        <f>'Приложение 3'!G111</f>
        <v>10</v>
      </c>
      <c r="I111" s="14">
        <f>'Приложение 3'!H111</f>
        <v>10</v>
      </c>
      <c r="J111" s="9"/>
    </row>
    <row r="112" spans="1:10" ht="15.95" customHeight="1">
      <c r="A112" s="216" t="s">
        <v>73</v>
      </c>
      <c r="B112" s="178">
        <v>222</v>
      </c>
      <c r="C112" s="217">
        <v>8</v>
      </c>
      <c r="D112" s="217" t="s">
        <v>7</v>
      </c>
      <c r="E112" s="218" t="s">
        <v>7</v>
      </c>
      <c r="F112" s="219" t="s">
        <v>7</v>
      </c>
      <c r="G112" s="174">
        <f>G113</f>
        <v>5245</v>
      </c>
      <c r="H112" s="174">
        <f>H113</f>
        <v>1772.6</v>
      </c>
      <c r="I112" s="52">
        <f>I113</f>
        <v>1153</v>
      </c>
      <c r="J112" s="9"/>
    </row>
    <row r="113" spans="1:10" ht="15.95" customHeight="1">
      <c r="A113" s="220" t="s">
        <v>74</v>
      </c>
      <c r="B113" s="178">
        <v>222</v>
      </c>
      <c r="C113" s="221">
        <v>8</v>
      </c>
      <c r="D113" s="222">
        <v>1</v>
      </c>
      <c r="E113" s="223" t="s">
        <v>7</v>
      </c>
      <c r="F113" s="224" t="s">
        <v>7</v>
      </c>
      <c r="G113" s="175">
        <f>G114</f>
        <v>5245</v>
      </c>
      <c r="H113" s="175">
        <f t="shared" ref="H113:I113" si="25">H114</f>
        <v>1772.6</v>
      </c>
      <c r="I113" s="175">
        <f t="shared" si="25"/>
        <v>1153</v>
      </c>
      <c r="J113" s="9"/>
    </row>
    <row r="114" spans="1:10" ht="32.1" customHeight="1">
      <c r="A114" s="225" t="s">
        <v>144</v>
      </c>
      <c r="B114" s="178">
        <v>222</v>
      </c>
      <c r="C114" s="196">
        <v>8</v>
      </c>
      <c r="D114" s="196">
        <v>1</v>
      </c>
      <c r="E114" s="197" t="s">
        <v>75</v>
      </c>
      <c r="F114" s="185" t="s">
        <v>7</v>
      </c>
      <c r="G114" s="163">
        <f>G115+G122+G127+G130</f>
        <v>5245</v>
      </c>
      <c r="H114" s="163">
        <f t="shared" ref="H114:I114" si="26">H115+H122</f>
        <v>1772.6</v>
      </c>
      <c r="I114" s="163">
        <f t="shared" si="26"/>
        <v>1153</v>
      </c>
      <c r="J114" s="9"/>
    </row>
    <row r="115" spans="1:10" ht="35.25" customHeight="1">
      <c r="A115" s="147" t="s">
        <v>145</v>
      </c>
      <c r="B115" s="178">
        <v>222</v>
      </c>
      <c r="C115" s="226">
        <v>8</v>
      </c>
      <c r="D115" s="226">
        <v>1</v>
      </c>
      <c r="E115" s="193" t="s">
        <v>76</v>
      </c>
      <c r="F115" s="227"/>
      <c r="G115" s="165">
        <f>G116+G118+G120</f>
        <v>1698</v>
      </c>
      <c r="H115" s="165">
        <f>H116+H118+H120</f>
        <v>1772.6</v>
      </c>
      <c r="I115" s="54">
        <f>I116+I118+I120</f>
        <v>1153</v>
      </c>
      <c r="J115" s="9"/>
    </row>
    <row r="116" spans="1:10" ht="63.95" customHeight="1">
      <c r="A116" s="191" t="s">
        <v>13</v>
      </c>
      <c r="B116" s="178">
        <v>222</v>
      </c>
      <c r="C116" s="226">
        <v>8</v>
      </c>
      <c r="D116" s="226">
        <v>1</v>
      </c>
      <c r="E116" s="193" t="s">
        <v>76</v>
      </c>
      <c r="F116" s="227">
        <v>100</v>
      </c>
      <c r="G116" s="165">
        <f>G117</f>
        <v>720</v>
      </c>
      <c r="H116" s="165">
        <f>H117</f>
        <v>1369.6</v>
      </c>
      <c r="I116" s="54">
        <f>I117</f>
        <v>750</v>
      </c>
      <c r="J116" s="9"/>
    </row>
    <row r="117" spans="1:10" ht="18.75">
      <c r="A117" s="228" t="s">
        <v>77</v>
      </c>
      <c r="B117" s="178">
        <v>222</v>
      </c>
      <c r="C117" s="226">
        <v>8</v>
      </c>
      <c r="D117" s="226">
        <v>1</v>
      </c>
      <c r="E117" s="193" t="s">
        <v>76</v>
      </c>
      <c r="F117" s="227">
        <v>110</v>
      </c>
      <c r="G117" s="165">
        <f>'Приложение 3'!F117</f>
        <v>720</v>
      </c>
      <c r="H117" s="165">
        <f>'Приложение 3'!G117</f>
        <v>1369.6</v>
      </c>
      <c r="I117" s="54">
        <f>'Приложение 3'!H117</f>
        <v>750</v>
      </c>
      <c r="J117" s="9"/>
    </row>
    <row r="118" spans="1:10" ht="32.1" customHeight="1">
      <c r="A118" s="191" t="s">
        <v>122</v>
      </c>
      <c r="B118" s="178">
        <v>222</v>
      </c>
      <c r="C118" s="226">
        <v>8</v>
      </c>
      <c r="D118" s="226">
        <v>1</v>
      </c>
      <c r="E118" s="193" t="s">
        <v>76</v>
      </c>
      <c r="F118" s="229">
        <v>200</v>
      </c>
      <c r="G118" s="166">
        <f>G119</f>
        <v>975</v>
      </c>
      <c r="H118" s="166">
        <f>H119</f>
        <v>400</v>
      </c>
      <c r="I118" s="58">
        <f>I119</f>
        <v>400</v>
      </c>
      <c r="J118" s="9"/>
    </row>
    <row r="119" spans="1:10" ht="32.1" customHeight="1">
      <c r="A119" s="230" t="s">
        <v>18</v>
      </c>
      <c r="B119" s="178">
        <v>222</v>
      </c>
      <c r="C119" s="226">
        <v>8</v>
      </c>
      <c r="D119" s="226">
        <v>1</v>
      </c>
      <c r="E119" s="193" t="s">
        <v>76</v>
      </c>
      <c r="F119" s="231">
        <v>240</v>
      </c>
      <c r="G119" s="176">
        <f>'Приложение 3'!F119</f>
        <v>975</v>
      </c>
      <c r="H119" s="176">
        <f>'Приложение 3'!G119</f>
        <v>400</v>
      </c>
      <c r="I119" s="62">
        <f>'Приложение 3'!H119</f>
        <v>400</v>
      </c>
      <c r="J119" s="9"/>
    </row>
    <row r="120" spans="1:10" ht="15.95" customHeight="1">
      <c r="A120" s="191" t="s">
        <v>19</v>
      </c>
      <c r="B120" s="178">
        <v>222</v>
      </c>
      <c r="C120" s="226">
        <v>8</v>
      </c>
      <c r="D120" s="226">
        <v>1</v>
      </c>
      <c r="E120" s="193" t="s">
        <v>76</v>
      </c>
      <c r="F120" s="227">
        <v>800</v>
      </c>
      <c r="G120" s="165">
        <f>G121</f>
        <v>3</v>
      </c>
      <c r="H120" s="165">
        <f>H121</f>
        <v>3</v>
      </c>
      <c r="I120" s="54">
        <f>I121</f>
        <v>3</v>
      </c>
      <c r="J120" s="9"/>
    </row>
    <row r="121" spans="1:10" ht="15.95" customHeight="1">
      <c r="A121" s="191" t="s">
        <v>20</v>
      </c>
      <c r="B121" s="178">
        <v>222</v>
      </c>
      <c r="C121" s="232">
        <v>8</v>
      </c>
      <c r="D121" s="233">
        <v>1</v>
      </c>
      <c r="E121" s="189" t="s">
        <v>76</v>
      </c>
      <c r="F121" s="227">
        <v>850</v>
      </c>
      <c r="G121" s="165">
        <f>'Приложение 3'!F121</f>
        <v>3</v>
      </c>
      <c r="H121" s="165">
        <f>'Приложение 3'!G121</f>
        <v>3</v>
      </c>
      <c r="I121" s="54">
        <f>'Приложение 3'!H121</f>
        <v>3</v>
      </c>
      <c r="J121" s="9"/>
    </row>
    <row r="122" spans="1:10" ht="49.5" customHeight="1">
      <c r="A122" s="186" t="s">
        <v>128</v>
      </c>
      <c r="B122" s="178">
        <v>222</v>
      </c>
      <c r="C122" s="234">
        <v>8</v>
      </c>
      <c r="D122" s="226">
        <v>1</v>
      </c>
      <c r="E122" s="189" t="s">
        <v>78</v>
      </c>
      <c r="F122" s="229"/>
      <c r="G122" s="166">
        <f>G123+G125</f>
        <v>3547</v>
      </c>
      <c r="H122" s="166">
        <f>H123+H125</f>
        <v>0</v>
      </c>
      <c r="I122" s="58">
        <f>I123+I125</f>
        <v>0</v>
      </c>
      <c r="J122" s="9"/>
    </row>
    <row r="123" spans="1:10" ht="63.95" customHeight="1">
      <c r="A123" s="191" t="s">
        <v>13</v>
      </c>
      <c r="B123" s="178">
        <v>222</v>
      </c>
      <c r="C123" s="234">
        <v>8</v>
      </c>
      <c r="D123" s="226">
        <v>1</v>
      </c>
      <c r="E123" s="189" t="s">
        <v>78</v>
      </c>
      <c r="F123" s="229">
        <v>100</v>
      </c>
      <c r="G123" s="166">
        <f>G124</f>
        <v>3547</v>
      </c>
      <c r="H123" s="166">
        <f>H124</f>
        <v>0</v>
      </c>
      <c r="I123" s="58">
        <f>I124</f>
        <v>0</v>
      </c>
      <c r="J123" s="9"/>
    </row>
    <row r="124" spans="1:10" ht="15.75" customHeight="1">
      <c r="A124" s="228" t="s">
        <v>77</v>
      </c>
      <c r="B124" s="178">
        <v>222</v>
      </c>
      <c r="C124" s="234">
        <v>8</v>
      </c>
      <c r="D124" s="226">
        <v>1</v>
      </c>
      <c r="E124" s="189" t="s">
        <v>78</v>
      </c>
      <c r="F124" s="229">
        <v>110</v>
      </c>
      <c r="G124" s="166">
        <f>'Приложение 3'!F124</f>
        <v>3547</v>
      </c>
      <c r="H124" s="166">
        <f>'Приложение 3'!G124</f>
        <v>0</v>
      </c>
      <c r="I124" s="166">
        <f>'Приложение 3'!H124</f>
        <v>0</v>
      </c>
      <c r="J124" s="9"/>
    </row>
    <row r="125" spans="1:10" ht="36" hidden="1" customHeight="1">
      <c r="A125" s="230" t="s">
        <v>57</v>
      </c>
      <c r="B125" s="178">
        <v>222</v>
      </c>
      <c r="C125" s="234">
        <v>8</v>
      </c>
      <c r="D125" s="226">
        <v>1</v>
      </c>
      <c r="E125" s="189" t="s">
        <v>78</v>
      </c>
      <c r="F125" s="229">
        <v>200</v>
      </c>
      <c r="G125" s="166">
        <f>G126</f>
        <v>0</v>
      </c>
      <c r="H125" s="166">
        <f t="shared" ref="H125:I125" si="27">H126</f>
        <v>0</v>
      </c>
      <c r="I125" s="166">
        <f t="shared" si="27"/>
        <v>0</v>
      </c>
      <c r="J125" s="9"/>
    </row>
    <row r="126" spans="1:10" ht="34.5" hidden="1" customHeight="1">
      <c r="A126" s="230" t="s">
        <v>18</v>
      </c>
      <c r="B126" s="178">
        <v>222</v>
      </c>
      <c r="C126" s="234">
        <v>8</v>
      </c>
      <c r="D126" s="226">
        <v>1</v>
      </c>
      <c r="E126" s="189" t="s">
        <v>78</v>
      </c>
      <c r="F126" s="229">
        <v>240</v>
      </c>
      <c r="G126" s="166">
        <f>'Приложение 3'!F126</f>
        <v>0</v>
      </c>
      <c r="H126" s="166">
        <f>'Приложение 3'!G126</f>
        <v>0</v>
      </c>
      <c r="I126" s="166">
        <f>'Приложение 3'!H126</f>
        <v>0</v>
      </c>
      <c r="J126" s="9"/>
    </row>
    <row r="127" spans="1:10" ht="32.1" hidden="1" customHeight="1">
      <c r="A127" s="261" t="s">
        <v>169</v>
      </c>
      <c r="B127" s="178">
        <v>222</v>
      </c>
      <c r="C127" s="10">
        <v>8</v>
      </c>
      <c r="D127" s="11">
        <v>1</v>
      </c>
      <c r="E127" s="12" t="s">
        <v>171</v>
      </c>
      <c r="F127" s="13"/>
      <c r="G127" s="166">
        <f>G128</f>
        <v>0</v>
      </c>
      <c r="H127" s="166">
        <f t="shared" ref="H127:I128" si="28">H128</f>
        <v>0</v>
      </c>
      <c r="I127" s="166">
        <f t="shared" si="28"/>
        <v>0</v>
      </c>
      <c r="J127" s="9"/>
    </row>
    <row r="128" spans="1:10" ht="32.1" hidden="1" customHeight="1">
      <c r="A128" s="262" t="s">
        <v>57</v>
      </c>
      <c r="B128" s="178">
        <v>222</v>
      </c>
      <c r="C128" s="10">
        <v>8</v>
      </c>
      <c r="D128" s="11">
        <v>1</v>
      </c>
      <c r="E128" s="12" t="s">
        <v>171</v>
      </c>
      <c r="F128" s="13">
        <v>200</v>
      </c>
      <c r="G128" s="166">
        <f>G129</f>
        <v>0</v>
      </c>
      <c r="H128" s="166">
        <f t="shared" si="28"/>
        <v>0</v>
      </c>
      <c r="I128" s="166">
        <f t="shared" si="28"/>
        <v>0</v>
      </c>
      <c r="J128" s="9"/>
    </row>
    <row r="129" spans="1:10" ht="32.1" hidden="1" customHeight="1">
      <c r="A129" s="262" t="s">
        <v>18</v>
      </c>
      <c r="B129" s="178">
        <v>222</v>
      </c>
      <c r="C129" s="10">
        <v>8</v>
      </c>
      <c r="D129" s="11">
        <v>1</v>
      </c>
      <c r="E129" s="12" t="s">
        <v>171</v>
      </c>
      <c r="F129" s="13">
        <v>240</v>
      </c>
      <c r="G129" s="166">
        <f>'Приложение 3'!F129</f>
        <v>0</v>
      </c>
      <c r="H129" s="166">
        <f>'Приложение 3'!G129</f>
        <v>0</v>
      </c>
      <c r="I129" s="166">
        <f>'Приложение 3'!H129</f>
        <v>0</v>
      </c>
      <c r="J129" s="9"/>
    </row>
    <row r="130" spans="1:10" ht="32.1" hidden="1" customHeight="1">
      <c r="A130" s="261" t="s">
        <v>170</v>
      </c>
      <c r="B130" s="178">
        <v>222</v>
      </c>
      <c r="C130" s="10">
        <v>8</v>
      </c>
      <c r="D130" s="11">
        <v>1</v>
      </c>
      <c r="E130" s="12" t="s">
        <v>171</v>
      </c>
      <c r="F130" s="13"/>
      <c r="G130" s="166">
        <f>G131</f>
        <v>0</v>
      </c>
      <c r="H130" s="166">
        <f t="shared" ref="H130:I131" si="29">H131</f>
        <v>0</v>
      </c>
      <c r="I130" s="166">
        <f t="shared" si="29"/>
        <v>0</v>
      </c>
      <c r="J130" s="9"/>
    </row>
    <row r="131" spans="1:10" ht="32.1" hidden="1" customHeight="1">
      <c r="A131" s="262" t="s">
        <v>57</v>
      </c>
      <c r="B131" s="178">
        <v>222</v>
      </c>
      <c r="C131" s="10">
        <v>8</v>
      </c>
      <c r="D131" s="11">
        <v>1</v>
      </c>
      <c r="E131" s="12" t="s">
        <v>171</v>
      </c>
      <c r="F131" s="13">
        <v>200</v>
      </c>
      <c r="G131" s="166">
        <f>G132</f>
        <v>0</v>
      </c>
      <c r="H131" s="166">
        <f t="shared" si="29"/>
        <v>0</v>
      </c>
      <c r="I131" s="166">
        <f t="shared" si="29"/>
        <v>0</v>
      </c>
      <c r="J131" s="9"/>
    </row>
    <row r="132" spans="1:10" ht="32.1" hidden="1" customHeight="1">
      <c r="A132" s="262" t="s">
        <v>18</v>
      </c>
      <c r="B132" s="178">
        <v>222</v>
      </c>
      <c r="C132" s="10">
        <v>8</v>
      </c>
      <c r="D132" s="11">
        <v>1</v>
      </c>
      <c r="E132" s="12" t="s">
        <v>171</v>
      </c>
      <c r="F132" s="13">
        <v>240</v>
      </c>
      <c r="G132" s="166">
        <f>'Приложение 3'!F132</f>
        <v>0</v>
      </c>
      <c r="H132" s="166">
        <f>'Приложение 3'!G132</f>
        <v>0</v>
      </c>
      <c r="I132" s="166">
        <f>'Приложение 3'!H132</f>
        <v>0</v>
      </c>
      <c r="J132" s="9"/>
    </row>
    <row r="133" spans="1:10" ht="15.95" customHeight="1">
      <c r="A133" s="210" t="s">
        <v>80</v>
      </c>
      <c r="B133" s="178">
        <v>222</v>
      </c>
      <c r="C133" s="235">
        <v>10</v>
      </c>
      <c r="D133" s="226"/>
      <c r="E133" s="189"/>
      <c r="F133" s="229"/>
      <c r="G133" s="162">
        <f t="shared" ref="G133:I137" si="30">G134</f>
        <v>181.4</v>
      </c>
      <c r="H133" s="162">
        <f t="shared" si="30"/>
        <v>181.4</v>
      </c>
      <c r="I133" s="162">
        <f t="shared" si="30"/>
        <v>181.4</v>
      </c>
      <c r="J133" s="9"/>
    </row>
    <row r="134" spans="1:10" ht="15.95" customHeight="1">
      <c r="A134" s="236" t="s">
        <v>81</v>
      </c>
      <c r="B134" s="178">
        <v>222</v>
      </c>
      <c r="C134" s="235">
        <v>10</v>
      </c>
      <c r="D134" s="217">
        <v>1</v>
      </c>
      <c r="E134" s="218" t="s">
        <v>7</v>
      </c>
      <c r="F134" s="219" t="s">
        <v>7</v>
      </c>
      <c r="G134" s="174">
        <f t="shared" si="30"/>
        <v>181.4</v>
      </c>
      <c r="H134" s="174">
        <f t="shared" si="30"/>
        <v>181.4</v>
      </c>
      <c r="I134" s="174">
        <f t="shared" si="30"/>
        <v>181.4</v>
      </c>
      <c r="J134" s="9"/>
    </row>
    <row r="135" spans="1:10" ht="15.95" customHeight="1">
      <c r="A135" s="237" t="s">
        <v>82</v>
      </c>
      <c r="B135" s="178">
        <v>222</v>
      </c>
      <c r="C135" s="238">
        <v>10</v>
      </c>
      <c r="D135" s="239">
        <v>1</v>
      </c>
      <c r="E135" s="213" t="s">
        <v>10</v>
      </c>
      <c r="F135" s="231" t="s">
        <v>7</v>
      </c>
      <c r="G135" s="176">
        <f t="shared" si="30"/>
        <v>181.4</v>
      </c>
      <c r="H135" s="176">
        <f t="shared" si="30"/>
        <v>181.4</v>
      </c>
      <c r="I135" s="176">
        <f t="shared" si="30"/>
        <v>181.4</v>
      </c>
      <c r="J135" s="9"/>
    </row>
    <row r="136" spans="1:10" ht="32.1" customHeight="1">
      <c r="A136" s="240" t="s">
        <v>83</v>
      </c>
      <c r="B136" s="178">
        <v>222</v>
      </c>
      <c r="C136" s="232">
        <v>10</v>
      </c>
      <c r="D136" s="233">
        <v>1</v>
      </c>
      <c r="E136" s="189" t="s">
        <v>120</v>
      </c>
      <c r="F136" s="227" t="s">
        <v>7</v>
      </c>
      <c r="G136" s="165">
        <f t="shared" si="30"/>
        <v>181.4</v>
      </c>
      <c r="H136" s="165">
        <f t="shared" si="30"/>
        <v>181.4</v>
      </c>
      <c r="I136" s="165">
        <f t="shared" si="30"/>
        <v>181.4</v>
      </c>
      <c r="J136" s="9"/>
    </row>
    <row r="137" spans="1:10" ht="15.95" customHeight="1">
      <c r="A137" s="241" t="s">
        <v>84</v>
      </c>
      <c r="B137" s="178">
        <v>222</v>
      </c>
      <c r="C137" s="234">
        <v>10</v>
      </c>
      <c r="D137" s="226">
        <v>1</v>
      </c>
      <c r="E137" s="189" t="s">
        <v>120</v>
      </c>
      <c r="F137" s="229">
        <v>300</v>
      </c>
      <c r="G137" s="166">
        <f>G138</f>
        <v>181.4</v>
      </c>
      <c r="H137" s="166">
        <f t="shared" si="30"/>
        <v>181.4</v>
      </c>
      <c r="I137" s="166">
        <f t="shared" si="30"/>
        <v>181.4</v>
      </c>
      <c r="J137" s="9"/>
    </row>
    <row r="138" spans="1:10" ht="18.75">
      <c r="A138" s="113" t="s">
        <v>174</v>
      </c>
      <c r="B138" s="178">
        <v>222</v>
      </c>
      <c r="C138" s="234">
        <v>10</v>
      </c>
      <c r="D138" s="226">
        <v>1</v>
      </c>
      <c r="E138" s="193" t="s">
        <v>120</v>
      </c>
      <c r="F138" s="229">
        <v>310</v>
      </c>
      <c r="G138" s="166">
        <f>'Приложение 3'!F138</f>
        <v>181.4</v>
      </c>
      <c r="H138" s="166">
        <f>'Приложение 3'!G138</f>
        <v>181.4</v>
      </c>
      <c r="I138" s="166">
        <f>'Приложение 3'!H138</f>
        <v>181.4</v>
      </c>
      <c r="J138" s="9"/>
    </row>
    <row r="139" spans="1:10" ht="31.5">
      <c r="A139" s="225" t="s">
        <v>146</v>
      </c>
      <c r="B139" s="178">
        <v>222</v>
      </c>
      <c r="C139" s="196">
        <v>11</v>
      </c>
      <c r="D139" s="196">
        <v>2</v>
      </c>
      <c r="E139" s="197" t="s">
        <v>86</v>
      </c>
      <c r="F139" s="198"/>
      <c r="G139" s="137">
        <f>G140+G147</f>
        <v>3297.9</v>
      </c>
      <c r="H139" s="137">
        <f t="shared" ref="H139" si="31">H140+H147</f>
        <v>1670</v>
      </c>
      <c r="I139" s="137">
        <f>I140+I147+I143</f>
        <v>1170</v>
      </c>
      <c r="J139" s="9"/>
    </row>
    <row r="140" spans="1:10" ht="31.5">
      <c r="A140" s="147" t="s">
        <v>160</v>
      </c>
      <c r="B140" s="178">
        <v>222</v>
      </c>
      <c r="C140" s="226">
        <v>11</v>
      </c>
      <c r="D140" s="226">
        <v>2</v>
      </c>
      <c r="E140" s="193" t="s">
        <v>86</v>
      </c>
      <c r="F140" s="229" t="s">
        <v>7</v>
      </c>
      <c r="G140" s="141">
        <f>G141+G143+G145</f>
        <v>1437.4</v>
      </c>
      <c r="H140" s="141">
        <f>H141+H143+H145</f>
        <v>1670</v>
      </c>
      <c r="I140" s="130">
        <f>I141+I145</f>
        <v>770</v>
      </c>
      <c r="J140" s="9"/>
    </row>
    <row r="141" spans="1:10" ht="31.5" customHeight="1">
      <c r="A141" s="147" t="s">
        <v>13</v>
      </c>
      <c r="B141" s="178">
        <v>222</v>
      </c>
      <c r="C141" s="226">
        <v>11</v>
      </c>
      <c r="D141" s="226">
        <v>2</v>
      </c>
      <c r="E141" s="193" t="s">
        <v>86</v>
      </c>
      <c r="F141" s="227">
        <v>100</v>
      </c>
      <c r="G141" s="140">
        <f>G142</f>
        <v>688</v>
      </c>
      <c r="H141" s="140">
        <f>H142</f>
        <v>1250</v>
      </c>
      <c r="I141" s="129">
        <f>I142</f>
        <v>750</v>
      </c>
      <c r="J141" s="9"/>
    </row>
    <row r="142" spans="1:10" ht="36" customHeight="1">
      <c r="A142" s="242" t="s">
        <v>77</v>
      </c>
      <c r="B142" s="178">
        <v>222</v>
      </c>
      <c r="C142" s="226">
        <v>11</v>
      </c>
      <c r="D142" s="226">
        <v>2</v>
      </c>
      <c r="E142" s="193" t="s">
        <v>86</v>
      </c>
      <c r="F142" s="227">
        <v>110</v>
      </c>
      <c r="G142" s="140">
        <f>'Приложение 3'!F143</f>
        <v>688</v>
      </c>
      <c r="H142" s="140">
        <f>'Приложение 3'!G143</f>
        <v>1250</v>
      </c>
      <c r="I142" s="129">
        <f>'Приложение 3'!H143</f>
        <v>750</v>
      </c>
      <c r="J142" s="9"/>
    </row>
    <row r="143" spans="1:10" ht="36" customHeight="1">
      <c r="A143" s="214" t="s">
        <v>122</v>
      </c>
      <c r="B143" s="178">
        <v>222</v>
      </c>
      <c r="C143" s="226">
        <v>11</v>
      </c>
      <c r="D143" s="226">
        <v>2</v>
      </c>
      <c r="E143" s="193" t="s">
        <v>86</v>
      </c>
      <c r="F143" s="229">
        <v>200</v>
      </c>
      <c r="G143" s="141">
        <f>G144</f>
        <v>729.4</v>
      </c>
      <c r="H143" s="141">
        <f>H144</f>
        <v>400</v>
      </c>
      <c r="I143" s="130">
        <f>I144</f>
        <v>400</v>
      </c>
      <c r="J143" s="9"/>
    </row>
    <row r="144" spans="1:10" ht="15.95" customHeight="1">
      <c r="A144" s="243" t="s">
        <v>18</v>
      </c>
      <c r="B144" s="178">
        <v>222</v>
      </c>
      <c r="C144" s="226">
        <v>11</v>
      </c>
      <c r="D144" s="226">
        <v>2</v>
      </c>
      <c r="E144" s="193" t="s">
        <v>86</v>
      </c>
      <c r="F144" s="231">
        <v>240</v>
      </c>
      <c r="G144" s="142">
        <f>'Приложение 3'!F145</f>
        <v>729.4</v>
      </c>
      <c r="H144" s="142">
        <f>'Приложение 3'!G145</f>
        <v>400</v>
      </c>
      <c r="I144" s="131">
        <f>'Приложение 3'!H145</f>
        <v>400</v>
      </c>
      <c r="J144" s="9"/>
    </row>
    <row r="145" spans="1:10" ht="18" customHeight="1">
      <c r="A145" s="147" t="s">
        <v>19</v>
      </c>
      <c r="B145" s="178">
        <v>222</v>
      </c>
      <c r="C145" s="226">
        <v>11</v>
      </c>
      <c r="D145" s="226">
        <v>2</v>
      </c>
      <c r="E145" s="193" t="s">
        <v>86</v>
      </c>
      <c r="F145" s="227">
        <v>800</v>
      </c>
      <c r="G145" s="140">
        <f>G146</f>
        <v>20</v>
      </c>
      <c r="H145" s="140">
        <f>H146</f>
        <v>20</v>
      </c>
      <c r="I145" s="129">
        <f>I146</f>
        <v>20</v>
      </c>
      <c r="J145" s="9"/>
    </row>
    <row r="146" spans="1:10" ht="32.1" customHeight="1">
      <c r="A146" s="147" t="s">
        <v>20</v>
      </c>
      <c r="B146" s="178">
        <v>222</v>
      </c>
      <c r="C146" s="226">
        <v>11</v>
      </c>
      <c r="D146" s="226">
        <v>2</v>
      </c>
      <c r="E146" s="193" t="s">
        <v>86</v>
      </c>
      <c r="F146" s="227">
        <v>850</v>
      </c>
      <c r="G146" s="140">
        <f>'Приложение 3'!F147</f>
        <v>20</v>
      </c>
      <c r="H146" s="140">
        <f>'Приложение 3'!G147</f>
        <v>20</v>
      </c>
      <c r="I146" s="129">
        <f>'Приложение 3'!H147</f>
        <v>20</v>
      </c>
      <c r="J146" s="9"/>
    </row>
    <row r="147" spans="1:10" ht="32.1" customHeight="1">
      <c r="A147" s="214" t="s">
        <v>129</v>
      </c>
      <c r="B147" s="178">
        <v>222</v>
      </c>
      <c r="C147" s="226">
        <v>11</v>
      </c>
      <c r="D147" s="226">
        <v>2</v>
      </c>
      <c r="E147" s="189" t="s">
        <v>131</v>
      </c>
      <c r="F147" s="229"/>
      <c r="G147" s="141">
        <f>G148</f>
        <v>1860.5</v>
      </c>
      <c r="H147" s="141">
        <f t="shared" ref="H147:I147" si="32">H148</f>
        <v>0</v>
      </c>
      <c r="I147" s="141">
        <f t="shared" si="32"/>
        <v>0</v>
      </c>
      <c r="J147" s="9"/>
    </row>
    <row r="148" spans="1:10" ht="32.1" customHeight="1">
      <c r="A148" s="147" t="s">
        <v>13</v>
      </c>
      <c r="B148" s="178">
        <v>222</v>
      </c>
      <c r="C148" s="226">
        <v>11</v>
      </c>
      <c r="D148" s="226">
        <v>2</v>
      </c>
      <c r="E148" s="189" t="s">
        <v>131</v>
      </c>
      <c r="F148" s="229">
        <v>100</v>
      </c>
      <c r="G148" s="141">
        <f>G149</f>
        <v>1860.5</v>
      </c>
      <c r="H148" s="141">
        <f>H149</f>
        <v>0</v>
      </c>
      <c r="I148" s="130">
        <f>I149</f>
        <v>0</v>
      </c>
      <c r="J148" s="9"/>
    </row>
    <row r="149" spans="1:10" ht="20.100000000000001" customHeight="1">
      <c r="A149" s="242" t="s">
        <v>77</v>
      </c>
      <c r="B149" s="178">
        <v>222</v>
      </c>
      <c r="C149" s="226">
        <v>11</v>
      </c>
      <c r="D149" s="226">
        <v>2</v>
      </c>
      <c r="E149" s="189" t="s">
        <v>131</v>
      </c>
      <c r="F149" s="229">
        <v>110</v>
      </c>
      <c r="G149" s="141">
        <f>'Приложение 3'!F150</f>
        <v>1860.5</v>
      </c>
      <c r="H149" s="141">
        <f>'Приложение 3'!G150</f>
        <v>0</v>
      </c>
      <c r="I149" s="141">
        <f>'Приложение 3'!H150</f>
        <v>0</v>
      </c>
      <c r="J149" s="9"/>
    </row>
    <row r="150" spans="1:10" ht="20.100000000000001" customHeight="1">
      <c r="A150" s="147" t="s">
        <v>88</v>
      </c>
      <c r="B150" s="178">
        <v>222</v>
      </c>
      <c r="C150" s="192">
        <v>99</v>
      </c>
      <c r="D150" s="192">
        <v>99</v>
      </c>
      <c r="E150" s="193"/>
      <c r="F150" s="194"/>
      <c r="G150" s="143">
        <f t="shared" ref="G150:I153" si="33">G151</f>
        <v>0</v>
      </c>
      <c r="H150" s="143">
        <f t="shared" si="33"/>
        <v>252.8</v>
      </c>
      <c r="I150" s="24">
        <f t="shared" si="33"/>
        <v>465.2</v>
      </c>
      <c r="J150" s="9"/>
    </row>
    <row r="151" spans="1:10" ht="20.100000000000001" customHeight="1">
      <c r="A151" s="147" t="s">
        <v>9</v>
      </c>
      <c r="B151" s="178">
        <v>222</v>
      </c>
      <c r="C151" s="192">
        <v>99</v>
      </c>
      <c r="D151" s="192">
        <v>99</v>
      </c>
      <c r="E151" s="193" t="s">
        <v>10</v>
      </c>
      <c r="F151" s="194"/>
      <c r="G151" s="143">
        <f t="shared" si="33"/>
        <v>0</v>
      </c>
      <c r="H151" s="143">
        <f t="shared" si="33"/>
        <v>252.8</v>
      </c>
      <c r="I151" s="24">
        <f t="shared" si="33"/>
        <v>465.2</v>
      </c>
      <c r="J151" s="9"/>
    </row>
    <row r="152" spans="1:10" ht="20.100000000000001" customHeight="1">
      <c r="A152" s="147" t="s">
        <v>88</v>
      </c>
      <c r="B152" s="178">
        <v>222</v>
      </c>
      <c r="C152" s="192">
        <v>99</v>
      </c>
      <c r="D152" s="192">
        <v>99</v>
      </c>
      <c r="E152" s="193" t="s">
        <v>216</v>
      </c>
      <c r="F152" s="194"/>
      <c r="G152" s="143">
        <f t="shared" si="33"/>
        <v>0</v>
      </c>
      <c r="H152" s="143">
        <f t="shared" si="33"/>
        <v>252.8</v>
      </c>
      <c r="I152" s="24">
        <f t="shared" si="33"/>
        <v>465.2</v>
      </c>
      <c r="J152" s="9"/>
    </row>
    <row r="153" spans="1:10" ht="20.100000000000001" customHeight="1">
      <c r="A153" s="147" t="s">
        <v>88</v>
      </c>
      <c r="B153" s="178">
        <v>222</v>
      </c>
      <c r="C153" s="192">
        <v>99</v>
      </c>
      <c r="D153" s="192">
        <v>99</v>
      </c>
      <c r="E153" s="193" t="s">
        <v>216</v>
      </c>
      <c r="F153" s="194">
        <v>900</v>
      </c>
      <c r="G153" s="143">
        <f t="shared" si="33"/>
        <v>0</v>
      </c>
      <c r="H153" s="143">
        <f t="shared" si="33"/>
        <v>252.8</v>
      </c>
      <c r="I153" s="24">
        <f t="shared" si="33"/>
        <v>465.2</v>
      </c>
      <c r="J153" s="9"/>
    </row>
    <row r="154" spans="1:10" ht="20.100000000000001" customHeight="1">
      <c r="A154" s="147" t="s">
        <v>88</v>
      </c>
      <c r="B154" s="178">
        <v>222</v>
      </c>
      <c r="C154" s="192">
        <v>99</v>
      </c>
      <c r="D154" s="192">
        <v>99</v>
      </c>
      <c r="E154" s="193" t="s">
        <v>216</v>
      </c>
      <c r="F154" s="194">
        <v>990</v>
      </c>
      <c r="G154" s="143">
        <f>'Приложение 3'!F156</f>
        <v>0</v>
      </c>
      <c r="H154" s="143">
        <f>'Приложение 3'!G156</f>
        <v>252.8</v>
      </c>
      <c r="I154" s="143">
        <f>'Приложение 3'!H156</f>
        <v>465.2</v>
      </c>
      <c r="J154" s="9"/>
    </row>
    <row r="155" spans="1:10" ht="18.75">
      <c r="A155" s="417" t="s">
        <v>89</v>
      </c>
      <c r="B155" s="418"/>
      <c r="C155" s="418"/>
      <c r="D155" s="418"/>
      <c r="E155" s="418"/>
      <c r="F155" s="419"/>
      <c r="G155" s="144">
        <f>G9</f>
        <v>16901.2</v>
      </c>
      <c r="H155" s="144">
        <f t="shared" ref="H155:I155" si="34">H9</f>
        <v>10406.9</v>
      </c>
      <c r="I155" s="144">
        <f t="shared" si="34"/>
        <v>9608.0000000000018</v>
      </c>
      <c r="J155" s="9"/>
    </row>
    <row r="156" spans="1:10" ht="15.75">
      <c r="A156" s="69"/>
      <c r="B156" s="69"/>
      <c r="C156" s="70"/>
      <c r="D156" s="70"/>
      <c r="E156" s="27"/>
      <c r="F156" s="71"/>
      <c r="G156" s="71"/>
      <c r="H156" s="71"/>
      <c r="I156" s="72"/>
      <c r="J156" s="73"/>
    </row>
    <row r="157" spans="1:10" ht="12" customHeight="1">
      <c r="A157" s="74"/>
      <c r="B157" s="74"/>
      <c r="C157" s="75"/>
      <c r="D157" s="75"/>
      <c r="E157" s="76"/>
      <c r="F157" s="77"/>
      <c r="G157" s="77"/>
      <c r="H157" s="77"/>
      <c r="I157" s="78"/>
      <c r="J157" s="73"/>
    </row>
    <row r="158" spans="1:10" ht="12.75" customHeight="1">
      <c r="A158" s="69"/>
      <c r="B158" s="69"/>
      <c r="C158" s="75"/>
      <c r="D158" s="75"/>
      <c r="E158" s="79"/>
      <c r="F158" s="77"/>
      <c r="G158" s="77"/>
      <c r="H158" s="77"/>
      <c r="I158" s="78"/>
      <c r="J158" s="73"/>
    </row>
    <row r="159" spans="1:10" ht="12.75" customHeight="1">
      <c r="A159" s="69"/>
      <c r="B159" s="69"/>
      <c r="C159" s="80"/>
      <c r="D159" s="80"/>
      <c r="E159" s="79"/>
      <c r="F159" s="77"/>
      <c r="G159" s="77"/>
      <c r="H159" s="77"/>
      <c r="I159" s="78"/>
      <c r="J159" s="73"/>
    </row>
    <row r="160" spans="1:10" ht="12.75" customHeight="1">
      <c r="A160" s="69"/>
      <c r="B160" s="69"/>
      <c r="C160" s="81"/>
      <c r="D160" s="81"/>
      <c r="E160" s="78"/>
      <c r="F160" s="81"/>
      <c r="G160" s="81"/>
      <c r="H160" s="81"/>
      <c r="I160" s="81"/>
      <c r="J160" s="73"/>
    </row>
    <row r="161" spans="1:10" ht="14.25" customHeight="1">
      <c r="A161" s="69"/>
      <c r="B161" s="69"/>
      <c r="C161" s="80"/>
      <c r="D161" s="80"/>
      <c r="E161" s="81"/>
      <c r="F161" s="77"/>
      <c r="G161" s="77"/>
      <c r="H161" s="77"/>
      <c r="I161" s="78"/>
      <c r="J161" s="73"/>
    </row>
    <row r="162" spans="1:10" ht="15.75">
      <c r="A162" s="70"/>
      <c r="B162" s="70"/>
      <c r="C162" s="82"/>
      <c r="D162" s="82"/>
      <c r="E162" s="78"/>
      <c r="F162" s="82"/>
      <c r="G162" s="82"/>
      <c r="H162" s="82"/>
      <c r="I162" s="82"/>
    </row>
    <row r="163" spans="1:10" ht="15.75">
      <c r="A163" s="83"/>
      <c r="B163" s="83"/>
    </row>
    <row r="164" spans="1:10" ht="15.75">
      <c r="A164" s="83"/>
      <c r="B164" s="83"/>
    </row>
    <row r="165" spans="1:10" ht="15">
      <c r="A165" s="84"/>
      <c r="B165" s="84"/>
    </row>
    <row r="166" spans="1:10" ht="15">
      <c r="A166" s="85"/>
      <c r="B166" s="85"/>
    </row>
    <row r="167" spans="1:10" ht="15">
      <c r="A167" s="84"/>
      <c r="B167" s="84"/>
    </row>
  </sheetData>
  <mergeCells count="12">
    <mergeCell ref="F1:I1"/>
    <mergeCell ref="A5:I5"/>
    <mergeCell ref="A155:F155"/>
    <mergeCell ref="F7:F8"/>
    <mergeCell ref="G7:I7"/>
    <mergeCell ref="G2:I2"/>
    <mergeCell ref="A7:A8"/>
    <mergeCell ref="B7:B8"/>
    <mergeCell ref="C7:C8"/>
    <mergeCell ref="D7:D8"/>
    <mergeCell ref="E7:E8"/>
    <mergeCell ref="G3:I3"/>
  </mergeCells>
  <printOptions horizontalCentered="1"/>
  <pageMargins left="0.98425196850393704" right="0.39370078740157483" top="0.78740157480314965" bottom="0.78740157480314965" header="0.51181102362204722" footer="0.51181102362204722"/>
  <pageSetup paperSize="9" scale="63" fitToHeight="0" orientation="portrait" r:id="rId1"/>
  <headerFooter alignWithMargins="0"/>
  <ignoredErrors>
    <ignoredError sqref="I60 I48 H48:H50 G48 G60 H58:H60 H52:H53 H55:H56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9"/>
  <sheetViews>
    <sheetView view="pageBreakPreview" zoomScale="89" zoomScaleNormal="90" zoomScaleSheetLayoutView="89" workbookViewId="0">
      <selection activeCell="G3" sqref="G3:I3"/>
    </sheetView>
  </sheetViews>
  <sheetFormatPr defaultColWidth="9.140625" defaultRowHeight="12.75"/>
  <cols>
    <col min="1" max="1" width="58.85546875" style="2" customWidth="1"/>
    <col min="2" max="2" width="6.7109375" style="2" customWidth="1"/>
    <col min="3" max="4" width="5" style="2" customWidth="1"/>
    <col min="5" max="5" width="14.28515625" style="2" customWidth="1"/>
    <col min="6" max="6" width="6.42578125" style="2" customWidth="1"/>
    <col min="7" max="7" width="10.42578125" style="2" customWidth="1"/>
    <col min="8" max="8" width="10.28515625" style="2" customWidth="1"/>
    <col min="9" max="9" width="11.42578125" style="2" customWidth="1"/>
    <col min="10" max="246" width="9.140625" style="2" customWidth="1"/>
    <col min="247" max="16384" width="9.140625" style="2"/>
  </cols>
  <sheetData>
    <row r="1" spans="1:10" ht="15.75" customHeight="1">
      <c r="A1" s="297"/>
      <c r="B1" s="297"/>
      <c r="C1" s="297"/>
      <c r="D1" s="297"/>
      <c r="E1" s="297"/>
      <c r="F1" s="416" t="s">
        <v>182</v>
      </c>
      <c r="G1" s="416"/>
      <c r="H1" s="416"/>
      <c r="I1" s="416"/>
    </row>
    <row r="2" spans="1:10" ht="40.5" customHeight="1">
      <c r="A2" s="297"/>
      <c r="B2" s="297"/>
      <c r="C2" s="297"/>
      <c r="D2" s="297"/>
      <c r="E2" s="267"/>
      <c r="F2" s="268"/>
      <c r="G2" s="401" t="s">
        <v>218</v>
      </c>
      <c r="H2" s="402"/>
      <c r="I2" s="402"/>
    </row>
    <row r="3" spans="1:10" ht="15">
      <c r="A3" s="297"/>
      <c r="B3" s="297"/>
      <c r="C3" s="297"/>
      <c r="D3" s="297"/>
      <c r="E3" s="266"/>
      <c r="F3" s="266"/>
      <c r="G3" s="407" t="s">
        <v>381</v>
      </c>
      <c r="H3" s="408"/>
      <c r="I3" s="408"/>
    </row>
    <row r="4" spans="1:10" ht="29.25" customHeight="1">
      <c r="A4" s="297"/>
      <c r="B4" s="297"/>
      <c r="C4" s="297"/>
      <c r="D4" s="297"/>
      <c r="E4" s="297"/>
      <c r="F4" s="297"/>
      <c r="G4" s="297"/>
      <c r="H4" s="297"/>
      <c r="I4" s="297"/>
    </row>
    <row r="5" spans="1:10" ht="20.25" customHeight="1">
      <c r="A5" s="421" t="s">
        <v>183</v>
      </c>
      <c r="B5" s="421"/>
      <c r="C5" s="421"/>
      <c r="D5" s="421"/>
      <c r="E5" s="421"/>
      <c r="F5" s="421"/>
      <c r="G5" s="421"/>
      <c r="H5" s="421"/>
      <c r="I5" s="421"/>
    </row>
    <row r="6" spans="1:10" ht="18" customHeight="1">
      <c r="A6" s="421" t="s">
        <v>184</v>
      </c>
      <c r="B6" s="421"/>
      <c r="C6" s="421"/>
      <c r="D6" s="421"/>
      <c r="E6" s="421"/>
      <c r="F6" s="421"/>
      <c r="G6" s="421"/>
      <c r="H6" s="421"/>
      <c r="I6" s="421"/>
    </row>
    <row r="7" spans="1:10" ht="20.25" customHeight="1">
      <c r="A7" s="421" t="s">
        <v>185</v>
      </c>
      <c r="B7" s="421"/>
      <c r="C7" s="421"/>
      <c r="D7" s="421"/>
      <c r="E7" s="421"/>
      <c r="F7" s="421"/>
      <c r="G7" s="421"/>
      <c r="H7" s="421"/>
      <c r="I7" s="421"/>
    </row>
    <row r="8" spans="1:10" ht="17.25" customHeight="1">
      <c r="I8" s="266" t="s">
        <v>93</v>
      </c>
    </row>
    <row r="9" spans="1:10" ht="22.5" customHeight="1">
      <c r="A9" s="405" t="s">
        <v>0</v>
      </c>
      <c r="B9" s="405" t="s">
        <v>94</v>
      </c>
      <c r="C9" s="405" t="s">
        <v>1</v>
      </c>
      <c r="D9" s="405" t="s">
        <v>2</v>
      </c>
      <c r="E9" s="405" t="s">
        <v>3</v>
      </c>
      <c r="F9" s="405" t="s">
        <v>4</v>
      </c>
      <c r="G9" s="403" t="s">
        <v>5</v>
      </c>
      <c r="H9" s="404"/>
      <c r="I9" s="420"/>
      <c r="J9" s="1"/>
    </row>
    <row r="10" spans="1:10" ht="27.75" customHeight="1">
      <c r="A10" s="406"/>
      <c r="B10" s="406"/>
      <c r="C10" s="406"/>
      <c r="D10" s="406"/>
      <c r="E10" s="406"/>
      <c r="F10" s="406"/>
      <c r="G10" s="269" t="s">
        <v>126</v>
      </c>
      <c r="H10" s="269" t="s">
        <v>167</v>
      </c>
      <c r="I10" s="269" t="s">
        <v>186</v>
      </c>
      <c r="J10" s="1"/>
    </row>
    <row r="11" spans="1:10" ht="22.5" customHeight="1">
      <c r="A11" s="298" t="s">
        <v>80</v>
      </c>
      <c r="B11" s="299" t="s">
        <v>173</v>
      </c>
      <c r="C11" s="16">
        <v>10</v>
      </c>
      <c r="D11" s="21"/>
      <c r="E11" s="35"/>
      <c r="F11" s="23"/>
      <c r="G11" s="162">
        <f t="shared" ref="G11:I15" si="0">G12</f>
        <v>181.4</v>
      </c>
      <c r="H11" s="162">
        <f t="shared" si="0"/>
        <v>181.4</v>
      </c>
      <c r="I11" s="19">
        <f t="shared" si="0"/>
        <v>181.4</v>
      </c>
      <c r="J11" s="9"/>
    </row>
    <row r="12" spans="1:10" ht="23.25" customHeight="1">
      <c r="A12" s="298" t="s">
        <v>81</v>
      </c>
      <c r="B12" s="299" t="str">
        <f>B11</f>
        <v>222</v>
      </c>
      <c r="C12" s="16">
        <v>10</v>
      </c>
      <c r="D12" s="16">
        <v>1</v>
      </c>
      <c r="E12" s="45" t="s">
        <v>7</v>
      </c>
      <c r="F12" s="18" t="s">
        <v>7</v>
      </c>
      <c r="G12" s="162">
        <f t="shared" si="0"/>
        <v>181.4</v>
      </c>
      <c r="H12" s="162">
        <f t="shared" si="0"/>
        <v>181.4</v>
      </c>
      <c r="I12" s="19">
        <f t="shared" si="0"/>
        <v>181.4</v>
      </c>
      <c r="J12" s="9"/>
    </row>
    <row r="13" spans="1:10" ht="24" customHeight="1">
      <c r="A13" s="300" t="s">
        <v>82</v>
      </c>
      <c r="B13" s="301" t="str">
        <f>B11</f>
        <v>222</v>
      </c>
      <c r="C13" s="21">
        <v>10</v>
      </c>
      <c r="D13" s="21">
        <v>1</v>
      </c>
      <c r="E13" s="35" t="s">
        <v>10</v>
      </c>
      <c r="F13" s="23" t="s">
        <v>7</v>
      </c>
      <c r="G13" s="143">
        <f t="shared" si="0"/>
        <v>181.4</v>
      </c>
      <c r="H13" s="143">
        <f t="shared" si="0"/>
        <v>181.4</v>
      </c>
      <c r="I13" s="24">
        <f t="shared" si="0"/>
        <v>181.4</v>
      </c>
      <c r="J13" s="9"/>
    </row>
    <row r="14" spans="1:10" ht="42.75" customHeight="1">
      <c r="A14" s="262" t="s">
        <v>83</v>
      </c>
      <c r="B14" s="302" t="str">
        <f>B11</f>
        <v>222</v>
      </c>
      <c r="C14" s="21">
        <v>10</v>
      </c>
      <c r="D14" s="21">
        <v>1</v>
      </c>
      <c r="E14" s="35" t="s">
        <v>120</v>
      </c>
      <c r="F14" s="23" t="s">
        <v>7</v>
      </c>
      <c r="G14" s="143">
        <f t="shared" si="0"/>
        <v>181.4</v>
      </c>
      <c r="H14" s="143">
        <f t="shared" si="0"/>
        <v>181.4</v>
      </c>
      <c r="I14" s="24">
        <f t="shared" si="0"/>
        <v>181.4</v>
      </c>
      <c r="J14" s="9"/>
    </row>
    <row r="15" spans="1:10" ht="28.5" customHeight="1">
      <c r="A15" s="262" t="s">
        <v>84</v>
      </c>
      <c r="B15" s="302" t="str">
        <f>B11</f>
        <v>222</v>
      </c>
      <c r="C15" s="21">
        <v>10</v>
      </c>
      <c r="D15" s="21">
        <v>1</v>
      </c>
      <c r="E15" s="35" t="s">
        <v>120</v>
      </c>
      <c r="F15" s="23">
        <v>300</v>
      </c>
      <c r="G15" s="143">
        <f t="shared" si="0"/>
        <v>181.4</v>
      </c>
      <c r="H15" s="143">
        <f t="shared" si="0"/>
        <v>181.4</v>
      </c>
      <c r="I15" s="24">
        <f t="shared" si="0"/>
        <v>181.4</v>
      </c>
      <c r="J15" s="9"/>
    </row>
    <row r="16" spans="1:10" ht="31.5" customHeight="1">
      <c r="A16" s="303" t="s">
        <v>187</v>
      </c>
      <c r="B16" s="302" t="str">
        <f>B11</f>
        <v>222</v>
      </c>
      <c r="C16" s="21">
        <v>10</v>
      </c>
      <c r="D16" s="21">
        <v>1</v>
      </c>
      <c r="E16" s="35" t="s">
        <v>120</v>
      </c>
      <c r="F16" s="23">
        <v>310</v>
      </c>
      <c r="G16" s="143">
        <f>'Приложение 3'!F138</f>
        <v>181.4</v>
      </c>
      <c r="H16" s="143">
        <f>'Приложение 3'!G138</f>
        <v>181.4</v>
      </c>
      <c r="I16" s="143">
        <f>'Приложение 3'!H138</f>
        <v>181.4</v>
      </c>
      <c r="J16" s="9"/>
    </row>
    <row r="17" spans="1:10" ht="24.75" customHeight="1">
      <c r="A17" s="422" t="s">
        <v>89</v>
      </c>
      <c r="B17" s="423"/>
      <c r="C17" s="423"/>
      <c r="D17" s="423"/>
      <c r="E17" s="423"/>
      <c r="F17" s="424"/>
      <c r="G17" s="162">
        <f>G11</f>
        <v>181.4</v>
      </c>
      <c r="H17" s="162">
        <f>H11</f>
        <v>181.4</v>
      </c>
      <c r="I17" s="19">
        <f>I11</f>
        <v>181.4</v>
      </c>
      <c r="J17" s="9"/>
    </row>
    <row r="18" spans="1:10" ht="15.75">
      <c r="A18" s="69"/>
      <c r="B18" s="69"/>
      <c r="C18" s="70"/>
      <c r="D18" s="70"/>
      <c r="E18" s="27"/>
      <c r="F18" s="304"/>
      <c r="G18" s="304"/>
      <c r="H18" s="304"/>
      <c r="I18" s="72"/>
      <c r="J18" s="73"/>
    </row>
    <row r="19" spans="1:10" ht="12" customHeight="1">
      <c r="A19" s="74"/>
      <c r="B19" s="74"/>
      <c r="C19" s="75"/>
      <c r="D19" s="75"/>
      <c r="E19" s="76"/>
      <c r="F19" s="77"/>
      <c r="G19" s="77"/>
      <c r="H19" s="77"/>
      <c r="I19" s="78"/>
      <c r="J19" s="73"/>
    </row>
    <row r="20" spans="1:10" ht="12.75" customHeight="1">
      <c r="A20" s="69"/>
      <c r="B20" s="69"/>
      <c r="C20" s="75"/>
      <c r="D20" s="75"/>
      <c r="E20" s="79"/>
      <c r="F20" s="77"/>
      <c r="G20" s="77"/>
      <c r="H20" s="77"/>
      <c r="I20" s="78"/>
      <c r="J20" s="73"/>
    </row>
    <row r="21" spans="1:10" ht="12.75" customHeight="1">
      <c r="A21" s="69"/>
      <c r="B21" s="69"/>
      <c r="C21" s="80"/>
      <c r="D21" s="80"/>
      <c r="E21" s="79"/>
      <c r="F21" s="77"/>
      <c r="G21" s="77"/>
      <c r="H21" s="77"/>
      <c r="I21" s="78"/>
      <c r="J21" s="73"/>
    </row>
    <row r="22" spans="1:10" ht="12.75" customHeight="1">
      <c r="A22" s="69"/>
      <c r="B22" s="69"/>
      <c r="C22" s="81"/>
      <c r="D22" s="81"/>
      <c r="E22" s="78"/>
      <c r="F22" s="81"/>
      <c r="G22" s="81"/>
      <c r="H22" s="81"/>
      <c r="I22" s="81"/>
      <c r="J22" s="73"/>
    </row>
    <row r="23" spans="1:10" ht="14.25" customHeight="1">
      <c r="A23" s="69"/>
      <c r="B23" s="69"/>
      <c r="C23" s="80"/>
      <c r="D23" s="80"/>
      <c r="E23" s="81"/>
      <c r="F23" s="77"/>
      <c r="G23" s="77"/>
      <c r="H23" s="77"/>
      <c r="I23" s="78"/>
      <c r="J23" s="73"/>
    </row>
    <row r="24" spans="1:10" ht="15.75">
      <c r="A24" s="70"/>
      <c r="B24" s="70"/>
      <c r="C24" s="82"/>
      <c r="D24" s="82"/>
      <c r="E24" s="78"/>
      <c r="F24" s="82"/>
      <c r="G24" s="82"/>
      <c r="H24" s="82"/>
      <c r="I24" s="82"/>
    </row>
    <row r="25" spans="1:10" ht="15.75">
      <c r="A25" s="83"/>
      <c r="B25" s="83"/>
    </row>
    <row r="26" spans="1:10" ht="15.75">
      <c r="A26" s="83"/>
      <c r="B26" s="83"/>
    </row>
    <row r="27" spans="1:10" ht="15">
      <c r="A27" s="84"/>
      <c r="B27" s="84"/>
    </row>
    <row r="28" spans="1:10" ht="15">
      <c r="A28" s="85"/>
      <c r="B28" s="85"/>
    </row>
    <row r="29" spans="1:10" ht="15">
      <c r="A29" s="84"/>
      <c r="B29" s="84"/>
    </row>
  </sheetData>
  <mergeCells count="14">
    <mergeCell ref="G9:I9"/>
    <mergeCell ref="A17:F17"/>
    <mergeCell ref="A9:A10"/>
    <mergeCell ref="B9:B10"/>
    <mergeCell ref="C9:C10"/>
    <mergeCell ref="D9:D10"/>
    <mergeCell ref="E9:E10"/>
    <mergeCell ref="F9:F10"/>
    <mergeCell ref="A7:I7"/>
    <mergeCell ref="F1:I1"/>
    <mergeCell ref="G2:I2"/>
    <mergeCell ref="G3:I3"/>
    <mergeCell ref="A5:I5"/>
    <mergeCell ref="A6:I6"/>
  </mergeCells>
  <pageMargins left="0.70866141732283472" right="0.70866141732283472" top="0.74803149606299213" bottom="0.74803149606299213" header="0.31496062992125984" footer="0.31496062992125984"/>
  <pageSetup paperSize="9" scale="67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E11"/>
  <sheetViews>
    <sheetView view="pageBreakPreview" topLeftCell="A2" zoomScale="118" zoomScaleNormal="100" zoomScaleSheetLayoutView="118" workbookViewId="0">
      <selection activeCell="C3" sqref="C3:D3"/>
    </sheetView>
  </sheetViews>
  <sheetFormatPr defaultRowHeight="15"/>
  <cols>
    <col min="1" max="1" width="53.85546875" customWidth="1"/>
    <col min="2" max="2" width="19.42578125" customWidth="1"/>
    <col min="3" max="3" width="17.7109375" customWidth="1"/>
    <col min="4" max="4" width="17.5703125" customWidth="1"/>
    <col min="252" max="252" width="42.28515625" customWidth="1"/>
    <col min="253" max="253" width="39" customWidth="1"/>
    <col min="508" max="508" width="42.28515625" customWidth="1"/>
    <col min="509" max="509" width="39" customWidth="1"/>
    <col min="764" max="764" width="42.28515625" customWidth="1"/>
    <col min="765" max="765" width="39" customWidth="1"/>
    <col min="1020" max="1020" width="42.28515625" customWidth="1"/>
    <col min="1021" max="1021" width="39" customWidth="1"/>
    <col min="1276" max="1276" width="42.28515625" customWidth="1"/>
    <col min="1277" max="1277" width="39" customWidth="1"/>
    <col min="1532" max="1532" width="42.28515625" customWidth="1"/>
    <col min="1533" max="1533" width="39" customWidth="1"/>
    <col min="1788" max="1788" width="42.28515625" customWidth="1"/>
    <col min="1789" max="1789" width="39" customWidth="1"/>
    <col min="2044" max="2044" width="42.28515625" customWidth="1"/>
    <col min="2045" max="2045" width="39" customWidth="1"/>
    <col min="2300" max="2300" width="42.28515625" customWidth="1"/>
    <col min="2301" max="2301" width="39" customWidth="1"/>
    <col min="2556" max="2556" width="42.28515625" customWidth="1"/>
    <col min="2557" max="2557" width="39" customWidth="1"/>
    <col min="2812" max="2812" width="42.28515625" customWidth="1"/>
    <col min="2813" max="2813" width="39" customWidth="1"/>
    <col min="3068" max="3068" width="42.28515625" customWidth="1"/>
    <col min="3069" max="3069" width="39" customWidth="1"/>
    <col min="3324" max="3324" width="42.28515625" customWidth="1"/>
    <col min="3325" max="3325" width="39" customWidth="1"/>
    <col min="3580" max="3580" width="42.28515625" customWidth="1"/>
    <col min="3581" max="3581" width="39" customWidth="1"/>
    <col min="3836" max="3836" width="42.28515625" customWidth="1"/>
    <col min="3837" max="3837" width="39" customWidth="1"/>
    <col min="4092" max="4092" width="42.28515625" customWidth="1"/>
    <col min="4093" max="4093" width="39" customWidth="1"/>
    <col min="4348" max="4348" width="42.28515625" customWidth="1"/>
    <col min="4349" max="4349" width="39" customWidth="1"/>
    <col min="4604" max="4604" width="42.28515625" customWidth="1"/>
    <col min="4605" max="4605" width="39" customWidth="1"/>
    <col min="4860" max="4860" width="42.28515625" customWidth="1"/>
    <col min="4861" max="4861" width="39" customWidth="1"/>
    <col min="5116" max="5116" width="42.28515625" customWidth="1"/>
    <col min="5117" max="5117" width="39" customWidth="1"/>
    <col min="5372" max="5372" width="42.28515625" customWidth="1"/>
    <col min="5373" max="5373" width="39" customWidth="1"/>
    <col min="5628" max="5628" width="42.28515625" customWidth="1"/>
    <col min="5629" max="5629" width="39" customWidth="1"/>
    <col min="5884" max="5884" width="42.28515625" customWidth="1"/>
    <col min="5885" max="5885" width="39" customWidth="1"/>
    <col min="6140" max="6140" width="42.28515625" customWidth="1"/>
    <col min="6141" max="6141" width="39" customWidth="1"/>
    <col min="6396" max="6396" width="42.28515625" customWidth="1"/>
    <col min="6397" max="6397" width="39" customWidth="1"/>
    <col min="6652" max="6652" width="42.28515625" customWidth="1"/>
    <col min="6653" max="6653" width="39" customWidth="1"/>
    <col min="6908" max="6908" width="42.28515625" customWidth="1"/>
    <col min="6909" max="6909" width="39" customWidth="1"/>
    <col min="7164" max="7164" width="42.28515625" customWidth="1"/>
    <col min="7165" max="7165" width="39" customWidth="1"/>
    <col min="7420" max="7420" width="42.28515625" customWidth="1"/>
    <col min="7421" max="7421" width="39" customWidth="1"/>
    <col min="7676" max="7676" width="42.28515625" customWidth="1"/>
    <col min="7677" max="7677" width="39" customWidth="1"/>
    <col min="7932" max="7932" width="42.28515625" customWidth="1"/>
    <col min="7933" max="7933" width="39" customWidth="1"/>
    <col min="8188" max="8188" width="42.28515625" customWidth="1"/>
    <col min="8189" max="8189" width="39" customWidth="1"/>
    <col min="8444" max="8444" width="42.28515625" customWidth="1"/>
    <col min="8445" max="8445" width="39" customWidth="1"/>
    <col min="8700" max="8700" width="42.28515625" customWidth="1"/>
    <col min="8701" max="8701" width="39" customWidth="1"/>
    <col min="8956" max="8956" width="42.28515625" customWidth="1"/>
    <col min="8957" max="8957" width="39" customWidth="1"/>
    <col min="9212" max="9212" width="42.28515625" customWidth="1"/>
    <col min="9213" max="9213" width="39" customWidth="1"/>
    <col min="9468" max="9468" width="42.28515625" customWidth="1"/>
    <col min="9469" max="9469" width="39" customWidth="1"/>
    <col min="9724" max="9724" width="42.28515625" customWidth="1"/>
    <col min="9725" max="9725" width="39" customWidth="1"/>
    <col min="9980" max="9980" width="42.28515625" customWidth="1"/>
    <col min="9981" max="9981" width="39" customWidth="1"/>
    <col min="10236" max="10236" width="42.28515625" customWidth="1"/>
    <col min="10237" max="10237" width="39" customWidth="1"/>
    <col min="10492" max="10492" width="42.28515625" customWidth="1"/>
    <col min="10493" max="10493" width="39" customWidth="1"/>
    <col min="10748" max="10748" width="42.28515625" customWidth="1"/>
    <col min="10749" max="10749" width="39" customWidth="1"/>
    <col min="11004" max="11004" width="42.28515625" customWidth="1"/>
    <col min="11005" max="11005" width="39" customWidth="1"/>
    <col min="11260" max="11260" width="42.28515625" customWidth="1"/>
    <col min="11261" max="11261" width="39" customWidth="1"/>
    <col min="11516" max="11516" width="42.28515625" customWidth="1"/>
    <col min="11517" max="11517" width="39" customWidth="1"/>
    <col min="11772" max="11772" width="42.28515625" customWidth="1"/>
    <col min="11773" max="11773" width="39" customWidth="1"/>
    <col min="12028" max="12028" width="42.28515625" customWidth="1"/>
    <col min="12029" max="12029" width="39" customWidth="1"/>
    <col min="12284" max="12284" width="42.28515625" customWidth="1"/>
    <col min="12285" max="12285" width="39" customWidth="1"/>
    <col min="12540" max="12540" width="42.28515625" customWidth="1"/>
    <col min="12541" max="12541" width="39" customWidth="1"/>
    <col min="12796" max="12796" width="42.28515625" customWidth="1"/>
    <col min="12797" max="12797" width="39" customWidth="1"/>
    <col min="13052" max="13052" width="42.28515625" customWidth="1"/>
    <col min="13053" max="13053" width="39" customWidth="1"/>
    <col min="13308" max="13308" width="42.28515625" customWidth="1"/>
    <col min="13309" max="13309" width="39" customWidth="1"/>
    <col min="13564" max="13564" width="42.28515625" customWidth="1"/>
    <col min="13565" max="13565" width="39" customWidth="1"/>
    <col min="13820" max="13820" width="42.28515625" customWidth="1"/>
    <col min="13821" max="13821" width="39" customWidth="1"/>
    <col min="14076" max="14076" width="42.28515625" customWidth="1"/>
    <col min="14077" max="14077" width="39" customWidth="1"/>
    <col min="14332" max="14332" width="42.28515625" customWidth="1"/>
    <col min="14333" max="14333" width="39" customWidth="1"/>
    <col min="14588" max="14588" width="42.28515625" customWidth="1"/>
    <col min="14589" max="14589" width="39" customWidth="1"/>
    <col min="14844" max="14844" width="42.28515625" customWidth="1"/>
    <col min="14845" max="14845" width="39" customWidth="1"/>
    <col min="15100" max="15100" width="42.28515625" customWidth="1"/>
    <col min="15101" max="15101" width="39" customWidth="1"/>
    <col min="15356" max="15356" width="42.28515625" customWidth="1"/>
    <col min="15357" max="15357" width="39" customWidth="1"/>
    <col min="15612" max="15612" width="42.28515625" customWidth="1"/>
    <col min="15613" max="15613" width="39" customWidth="1"/>
    <col min="15868" max="15868" width="42.28515625" customWidth="1"/>
    <col min="15869" max="15869" width="39" customWidth="1"/>
    <col min="16124" max="16124" width="42.28515625" customWidth="1"/>
    <col min="16125" max="16125" width="39" customWidth="1"/>
  </cols>
  <sheetData>
    <row r="1" spans="1:5" ht="15" customHeight="1">
      <c r="C1" s="425" t="s">
        <v>95</v>
      </c>
      <c r="D1" s="425"/>
    </row>
    <row r="2" spans="1:5" ht="39" customHeight="1">
      <c r="C2" s="388" t="s">
        <v>218</v>
      </c>
      <c r="D2" s="426"/>
      <c r="E2" s="268"/>
    </row>
    <row r="3" spans="1:5" ht="13.5" customHeight="1">
      <c r="C3" s="427" t="s">
        <v>381</v>
      </c>
      <c r="D3" s="427"/>
    </row>
    <row r="4" spans="1:5" ht="13.5" customHeight="1">
      <c r="C4" s="270"/>
      <c r="D4" s="270"/>
    </row>
    <row r="5" spans="1:5" ht="49.5" customHeight="1">
      <c r="A5" s="428" t="s">
        <v>188</v>
      </c>
      <c r="B5" s="428"/>
      <c r="C5" s="428"/>
      <c r="D5" s="428"/>
    </row>
    <row r="6" spans="1:5" ht="15.75">
      <c r="A6" s="83"/>
      <c r="B6" s="83"/>
      <c r="C6" s="429" t="s">
        <v>93</v>
      </c>
      <c r="D6" s="429"/>
    </row>
    <row r="7" spans="1:5" ht="20.100000000000001" customHeight="1">
      <c r="A7" s="405" t="s">
        <v>189</v>
      </c>
      <c r="B7" s="403" t="s">
        <v>5</v>
      </c>
      <c r="C7" s="404"/>
      <c r="D7" s="420"/>
    </row>
    <row r="8" spans="1:5" ht="20.100000000000001" customHeight="1">
      <c r="A8" s="406"/>
      <c r="B8" s="120" t="s">
        <v>126</v>
      </c>
      <c r="C8" s="120" t="s">
        <v>167</v>
      </c>
      <c r="D8" s="305" t="s">
        <v>186</v>
      </c>
    </row>
    <row r="9" spans="1:5" ht="20.100000000000001" customHeight="1">
      <c r="A9" s="306" t="s">
        <v>217</v>
      </c>
      <c r="B9" s="307">
        <f>'Приложение 3'!F35</f>
        <v>24.5</v>
      </c>
      <c r="C9" s="307">
        <f>'Приложение 3'!G35</f>
        <v>24.5</v>
      </c>
      <c r="D9" s="307">
        <f>'Приложение 3'!H35</f>
        <v>24.5</v>
      </c>
    </row>
    <row r="10" spans="1:5" ht="20.100000000000001" customHeight="1">
      <c r="A10" s="308" t="s">
        <v>190</v>
      </c>
      <c r="B10" s="309">
        <f>B9</f>
        <v>24.5</v>
      </c>
      <c r="C10" s="309">
        <f>C9</f>
        <v>24.5</v>
      </c>
      <c r="D10" s="309">
        <f>D9</f>
        <v>24.5</v>
      </c>
    </row>
    <row r="11" spans="1:5" ht="15.75">
      <c r="A11" s="310"/>
      <c r="B11" s="310"/>
      <c r="C11" s="311"/>
      <c r="D11" s="311"/>
    </row>
  </sheetData>
  <mergeCells count="7">
    <mergeCell ref="A7:A8"/>
    <mergeCell ref="B7:D7"/>
    <mergeCell ref="C1:D1"/>
    <mergeCell ref="C2:D2"/>
    <mergeCell ref="C3:D3"/>
    <mergeCell ref="A5:D5"/>
    <mergeCell ref="C6:D6"/>
  </mergeCells>
  <pageMargins left="0.78740157480314965" right="0" top="0.78740157480314965" bottom="0.74803149606299213" header="0.31496062992125984" footer="0.31496062992125984"/>
  <pageSetup paperSize="9" scale="11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0"/>
  <sheetViews>
    <sheetView view="pageBreakPreview" zoomScale="91" zoomScaleNormal="90" zoomScaleSheetLayoutView="91" workbookViewId="0">
      <selection activeCell="C3" sqref="C3:E3"/>
    </sheetView>
  </sheetViews>
  <sheetFormatPr defaultRowHeight="12.75"/>
  <cols>
    <col min="1" max="1" width="24.5703125" style="111" customWidth="1"/>
    <col min="2" max="2" width="49.28515625" style="111" customWidth="1"/>
    <col min="3" max="3" width="12.42578125" style="111" customWidth="1"/>
    <col min="4" max="4" width="11.5703125" style="111" customWidth="1"/>
    <col min="5" max="5" width="12.42578125" style="111" customWidth="1"/>
    <col min="6" max="258" width="9.140625" style="111"/>
    <col min="259" max="259" width="21.28515625" style="111" customWidth="1"/>
    <col min="260" max="260" width="49.28515625" style="111" customWidth="1"/>
    <col min="261" max="261" width="10.5703125" style="111" customWidth="1"/>
    <col min="262" max="514" width="9.140625" style="111"/>
    <col min="515" max="515" width="21.28515625" style="111" customWidth="1"/>
    <col min="516" max="516" width="49.28515625" style="111" customWidth="1"/>
    <col min="517" max="517" width="10.5703125" style="111" customWidth="1"/>
    <col min="518" max="770" width="9.140625" style="111"/>
    <col min="771" max="771" width="21.28515625" style="111" customWidth="1"/>
    <col min="772" max="772" width="49.28515625" style="111" customWidth="1"/>
    <col min="773" max="773" width="10.5703125" style="111" customWidth="1"/>
    <col min="774" max="1026" width="9.140625" style="111"/>
    <col min="1027" max="1027" width="21.28515625" style="111" customWidth="1"/>
    <col min="1028" max="1028" width="49.28515625" style="111" customWidth="1"/>
    <col min="1029" max="1029" width="10.5703125" style="111" customWidth="1"/>
    <col min="1030" max="1282" width="9.140625" style="111"/>
    <col min="1283" max="1283" width="21.28515625" style="111" customWidth="1"/>
    <col min="1284" max="1284" width="49.28515625" style="111" customWidth="1"/>
    <col min="1285" max="1285" width="10.5703125" style="111" customWidth="1"/>
    <col min="1286" max="1538" width="9.140625" style="111"/>
    <col min="1539" max="1539" width="21.28515625" style="111" customWidth="1"/>
    <col min="1540" max="1540" width="49.28515625" style="111" customWidth="1"/>
    <col min="1541" max="1541" width="10.5703125" style="111" customWidth="1"/>
    <col min="1542" max="1794" width="9.140625" style="111"/>
    <col min="1795" max="1795" width="21.28515625" style="111" customWidth="1"/>
    <col min="1796" max="1796" width="49.28515625" style="111" customWidth="1"/>
    <col min="1797" max="1797" width="10.5703125" style="111" customWidth="1"/>
    <col min="1798" max="2050" width="9.140625" style="111"/>
    <col min="2051" max="2051" width="21.28515625" style="111" customWidth="1"/>
    <col min="2052" max="2052" width="49.28515625" style="111" customWidth="1"/>
    <col min="2053" max="2053" width="10.5703125" style="111" customWidth="1"/>
    <col min="2054" max="2306" width="9.140625" style="111"/>
    <col min="2307" max="2307" width="21.28515625" style="111" customWidth="1"/>
    <col min="2308" max="2308" width="49.28515625" style="111" customWidth="1"/>
    <col min="2309" max="2309" width="10.5703125" style="111" customWidth="1"/>
    <col min="2310" max="2562" width="9.140625" style="111"/>
    <col min="2563" max="2563" width="21.28515625" style="111" customWidth="1"/>
    <col min="2564" max="2564" width="49.28515625" style="111" customWidth="1"/>
    <col min="2565" max="2565" width="10.5703125" style="111" customWidth="1"/>
    <col min="2566" max="2818" width="9.140625" style="111"/>
    <col min="2819" max="2819" width="21.28515625" style="111" customWidth="1"/>
    <col min="2820" max="2820" width="49.28515625" style="111" customWidth="1"/>
    <col min="2821" max="2821" width="10.5703125" style="111" customWidth="1"/>
    <col min="2822" max="3074" width="9.140625" style="111"/>
    <col min="3075" max="3075" width="21.28515625" style="111" customWidth="1"/>
    <col min="3076" max="3076" width="49.28515625" style="111" customWidth="1"/>
    <col min="3077" max="3077" width="10.5703125" style="111" customWidth="1"/>
    <col min="3078" max="3330" width="9.140625" style="111"/>
    <col min="3331" max="3331" width="21.28515625" style="111" customWidth="1"/>
    <col min="3332" max="3332" width="49.28515625" style="111" customWidth="1"/>
    <col min="3333" max="3333" width="10.5703125" style="111" customWidth="1"/>
    <col min="3334" max="3586" width="9.140625" style="111"/>
    <col min="3587" max="3587" width="21.28515625" style="111" customWidth="1"/>
    <col min="3588" max="3588" width="49.28515625" style="111" customWidth="1"/>
    <col min="3589" max="3589" width="10.5703125" style="111" customWidth="1"/>
    <col min="3590" max="3842" width="9.140625" style="111"/>
    <col min="3843" max="3843" width="21.28515625" style="111" customWidth="1"/>
    <col min="3844" max="3844" width="49.28515625" style="111" customWidth="1"/>
    <col min="3845" max="3845" width="10.5703125" style="111" customWidth="1"/>
    <col min="3846" max="4098" width="9.140625" style="111"/>
    <col min="4099" max="4099" width="21.28515625" style="111" customWidth="1"/>
    <col min="4100" max="4100" width="49.28515625" style="111" customWidth="1"/>
    <col min="4101" max="4101" width="10.5703125" style="111" customWidth="1"/>
    <col min="4102" max="4354" width="9.140625" style="111"/>
    <col min="4355" max="4355" width="21.28515625" style="111" customWidth="1"/>
    <col min="4356" max="4356" width="49.28515625" style="111" customWidth="1"/>
    <col min="4357" max="4357" width="10.5703125" style="111" customWidth="1"/>
    <col min="4358" max="4610" width="9.140625" style="111"/>
    <col min="4611" max="4611" width="21.28515625" style="111" customWidth="1"/>
    <col min="4612" max="4612" width="49.28515625" style="111" customWidth="1"/>
    <col min="4613" max="4613" width="10.5703125" style="111" customWidth="1"/>
    <col min="4614" max="4866" width="9.140625" style="111"/>
    <col min="4867" max="4867" width="21.28515625" style="111" customWidth="1"/>
    <col min="4868" max="4868" width="49.28515625" style="111" customWidth="1"/>
    <col min="4869" max="4869" width="10.5703125" style="111" customWidth="1"/>
    <col min="4870" max="5122" width="9.140625" style="111"/>
    <col min="5123" max="5123" width="21.28515625" style="111" customWidth="1"/>
    <col min="5124" max="5124" width="49.28515625" style="111" customWidth="1"/>
    <col min="5125" max="5125" width="10.5703125" style="111" customWidth="1"/>
    <col min="5126" max="5378" width="9.140625" style="111"/>
    <col min="5379" max="5379" width="21.28515625" style="111" customWidth="1"/>
    <col min="5380" max="5380" width="49.28515625" style="111" customWidth="1"/>
    <col min="5381" max="5381" width="10.5703125" style="111" customWidth="1"/>
    <col min="5382" max="5634" width="9.140625" style="111"/>
    <col min="5635" max="5635" width="21.28515625" style="111" customWidth="1"/>
    <col min="5636" max="5636" width="49.28515625" style="111" customWidth="1"/>
    <col min="5637" max="5637" width="10.5703125" style="111" customWidth="1"/>
    <col min="5638" max="5890" width="9.140625" style="111"/>
    <col min="5891" max="5891" width="21.28515625" style="111" customWidth="1"/>
    <col min="5892" max="5892" width="49.28515625" style="111" customWidth="1"/>
    <col min="5893" max="5893" width="10.5703125" style="111" customWidth="1"/>
    <col min="5894" max="6146" width="9.140625" style="111"/>
    <col min="6147" max="6147" width="21.28515625" style="111" customWidth="1"/>
    <col min="6148" max="6148" width="49.28515625" style="111" customWidth="1"/>
    <col min="6149" max="6149" width="10.5703125" style="111" customWidth="1"/>
    <col min="6150" max="6402" width="9.140625" style="111"/>
    <col min="6403" max="6403" width="21.28515625" style="111" customWidth="1"/>
    <col min="6404" max="6404" width="49.28515625" style="111" customWidth="1"/>
    <col min="6405" max="6405" width="10.5703125" style="111" customWidth="1"/>
    <col min="6406" max="6658" width="9.140625" style="111"/>
    <col min="6659" max="6659" width="21.28515625" style="111" customWidth="1"/>
    <col min="6660" max="6660" width="49.28515625" style="111" customWidth="1"/>
    <col min="6661" max="6661" width="10.5703125" style="111" customWidth="1"/>
    <col min="6662" max="6914" width="9.140625" style="111"/>
    <col min="6915" max="6915" width="21.28515625" style="111" customWidth="1"/>
    <col min="6916" max="6916" width="49.28515625" style="111" customWidth="1"/>
    <col min="6917" max="6917" width="10.5703125" style="111" customWidth="1"/>
    <col min="6918" max="7170" width="9.140625" style="111"/>
    <col min="7171" max="7171" width="21.28515625" style="111" customWidth="1"/>
    <col min="7172" max="7172" width="49.28515625" style="111" customWidth="1"/>
    <col min="7173" max="7173" width="10.5703125" style="111" customWidth="1"/>
    <col min="7174" max="7426" width="9.140625" style="111"/>
    <col min="7427" max="7427" width="21.28515625" style="111" customWidth="1"/>
    <col min="7428" max="7428" width="49.28515625" style="111" customWidth="1"/>
    <col min="7429" max="7429" width="10.5703125" style="111" customWidth="1"/>
    <col min="7430" max="7682" width="9.140625" style="111"/>
    <col min="7683" max="7683" width="21.28515625" style="111" customWidth="1"/>
    <col min="7684" max="7684" width="49.28515625" style="111" customWidth="1"/>
    <col min="7685" max="7685" width="10.5703125" style="111" customWidth="1"/>
    <col min="7686" max="7938" width="9.140625" style="111"/>
    <col min="7939" max="7939" width="21.28515625" style="111" customWidth="1"/>
    <col min="7940" max="7940" width="49.28515625" style="111" customWidth="1"/>
    <col min="7941" max="7941" width="10.5703125" style="111" customWidth="1"/>
    <col min="7942" max="8194" width="9.140625" style="111"/>
    <col min="8195" max="8195" width="21.28515625" style="111" customWidth="1"/>
    <col min="8196" max="8196" width="49.28515625" style="111" customWidth="1"/>
    <col min="8197" max="8197" width="10.5703125" style="111" customWidth="1"/>
    <col min="8198" max="8450" width="9.140625" style="111"/>
    <col min="8451" max="8451" width="21.28515625" style="111" customWidth="1"/>
    <col min="8452" max="8452" width="49.28515625" style="111" customWidth="1"/>
    <col min="8453" max="8453" width="10.5703125" style="111" customWidth="1"/>
    <col min="8454" max="8706" width="9.140625" style="111"/>
    <col min="8707" max="8707" width="21.28515625" style="111" customWidth="1"/>
    <col min="8708" max="8708" width="49.28515625" style="111" customWidth="1"/>
    <col min="8709" max="8709" width="10.5703125" style="111" customWidth="1"/>
    <col min="8710" max="8962" width="9.140625" style="111"/>
    <col min="8963" max="8963" width="21.28515625" style="111" customWidth="1"/>
    <col min="8964" max="8964" width="49.28515625" style="111" customWidth="1"/>
    <col min="8965" max="8965" width="10.5703125" style="111" customWidth="1"/>
    <col min="8966" max="9218" width="9.140625" style="111"/>
    <col min="9219" max="9219" width="21.28515625" style="111" customWidth="1"/>
    <col min="9220" max="9220" width="49.28515625" style="111" customWidth="1"/>
    <col min="9221" max="9221" width="10.5703125" style="111" customWidth="1"/>
    <col min="9222" max="9474" width="9.140625" style="111"/>
    <col min="9475" max="9475" width="21.28515625" style="111" customWidth="1"/>
    <col min="9476" max="9476" width="49.28515625" style="111" customWidth="1"/>
    <col min="9477" max="9477" width="10.5703125" style="111" customWidth="1"/>
    <col min="9478" max="9730" width="9.140625" style="111"/>
    <col min="9731" max="9731" width="21.28515625" style="111" customWidth="1"/>
    <col min="9732" max="9732" width="49.28515625" style="111" customWidth="1"/>
    <col min="9733" max="9733" width="10.5703125" style="111" customWidth="1"/>
    <col min="9734" max="9986" width="9.140625" style="111"/>
    <col min="9987" max="9987" width="21.28515625" style="111" customWidth="1"/>
    <col min="9988" max="9988" width="49.28515625" style="111" customWidth="1"/>
    <col min="9989" max="9989" width="10.5703125" style="111" customWidth="1"/>
    <col min="9990" max="10242" width="9.140625" style="111"/>
    <col min="10243" max="10243" width="21.28515625" style="111" customWidth="1"/>
    <col min="10244" max="10244" width="49.28515625" style="111" customWidth="1"/>
    <col min="10245" max="10245" width="10.5703125" style="111" customWidth="1"/>
    <col min="10246" max="10498" width="9.140625" style="111"/>
    <col min="10499" max="10499" width="21.28515625" style="111" customWidth="1"/>
    <col min="10500" max="10500" width="49.28515625" style="111" customWidth="1"/>
    <col min="10501" max="10501" width="10.5703125" style="111" customWidth="1"/>
    <col min="10502" max="10754" width="9.140625" style="111"/>
    <col min="10755" max="10755" width="21.28515625" style="111" customWidth="1"/>
    <col min="10756" max="10756" width="49.28515625" style="111" customWidth="1"/>
    <col min="10757" max="10757" width="10.5703125" style="111" customWidth="1"/>
    <col min="10758" max="11010" width="9.140625" style="111"/>
    <col min="11011" max="11011" width="21.28515625" style="111" customWidth="1"/>
    <col min="11012" max="11012" width="49.28515625" style="111" customWidth="1"/>
    <col min="11013" max="11013" width="10.5703125" style="111" customWidth="1"/>
    <col min="11014" max="11266" width="9.140625" style="111"/>
    <col min="11267" max="11267" width="21.28515625" style="111" customWidth="1"/>
    <col min="11268" max="11268" width="49.28515625" style="111" customWidth="1"/>
    <col min="11269" max="11269" width="10.5703125" style="111" customWidth="1"/>
    <col min="11270" max="11522" width="9.140625" style="111"/>
    <col min="11523" max="11523" width="21.28515625" style="111" customWidth="1"/>
    <col min="11524" max="11524" width="49.28515625" style="111" customWidth="1"/>
    <col min="11525" max="11525" width="10.5703125" style="111" customWidth="1"/>
    <col min="11526" max="11778" width="9.140625" style="111"/>
    <col min="11779" max="11779" width="21.28515625" style="111" customWidth="1"/>
    <col min="11780" max="11780" width="49.28515625" style="111" customWidth="1"/>
    <col min="11781" max="11781" width="10.5703125" style="111" customWidth="1"/>
    <col min="11782" max="12034" width="9.140625" style="111"/>
    <col min="12035" max="12035" width="21.28515625" style="111" customWidth="1"/>
    <col min="12036" max="12036" width="49.28515625" style="111" customWidth="1"/>
    <col min="12037" max="12037" width="10.5703125" style="111" customWidth="1"/>
    <col min="12038" max="12290" width="9.140625" style="111"/>
    <col min="12291" max="12291" width="21.28515625" style="111" customWidth="1"/>
    <col min="12292" max="12292" width="49.28515625" style="111" customWidth="1"/>
    <col min="12293" max="12293" width="10.5703125" style="111" customWidth="1"/>
    <col min="12294" max="12546" width="9.140625" style="111"/>
    <col min="12547" max="12547" width="21.28515625" style="111" customWidth="1"/>
    <col min="12548" max="12548" width="49.28515625" style="111" customWidth="1"/>
    <col min="12549" max="12549" width="10.5703125" style="111" customWidth="1"/>
    <col min="12550" max="12802" width="9.140625" style="111"/>
    <col min="12803" max="12803" width="21.28515625" style="111" customWidth="1"/>
    <col min="12804" max="12804" width="49.28515625" style="111" customWidth="1"/>
    <col min="12805" max="12805" width="10.5703125" style="111" customWidth="1"/>
    <col min="12806" max="13058" width="9.140625" style="111"/>
    <col min="13059" max="13059" width="21.28515625" style="111" customWidth="1"/>
    <col min="13060" max="13060" width="49.28515625" style="111" customWidth="1"/>
    <col min="13061" max="13061" width="10.5703125" style="111" customWidth="1"/>
    <col min="13062" max="13314" width="9.140625" style="111"/>
    <col min="13315" max="13315" width="21.28515625" style="111" customWidth="1"/>
    <col min="13316" max="13316" width="49.28515625" style="111" customWidth="1"/>
    <col min="13317" max="13317" width="10.5703125" style="111" customWidth="1"/>
    <col min="13318" max="13570" width="9.140625" style="111"/>
    <col min="13571" max="13571" width="21.28515625" style="111" customWidth="1"/>
    <col min="13572" max="13572" width="49.28515625" style="111" customWidth="1"/>
    <col min="13573" max="13573" width="10.5703125" style="111" customWidth="1"/>
    <col min="13574" max="13826" width="9.140625" style="111"/>
    <col min="13827" max="13827" width="21.28515625" style="111" customWidth="1"/>
    <col min="13828" max="13828" width="49.28515625" style="111" customWidth="1"/>
    <col min="13829" max="13829" width="10.5703125" style="111" customWidth="1"/>
    <col min="13830" max="14082" width="9.140625" style="111"/>
    <col min="14083" max="14083" width="21.28515625" style="111" customWidth="1"/>
    <col min="14084" max="14084" width="49.28515625" style="111" customWidth="1"/>
    <col min="14085" max="14085" width="10.5703125" style="111" customWidth="1"/>
    <col min="14086" max="14338" width="9.140625" style="111"/>
    <col min="14339" max="14339" width="21.28515625" style="111" customWidth="1"/>
    <col min="14340" max="14340" width="49.28515625" style="111" customWidth="1"/>
    <col min="14341" max="14341" width="10.5703125" style="111" customWidth="1"/>
    <col min="14342" max="14594" width="9.140625" style="111"/>
    <col min="14595" max="14595" width="21.28515625" style="111" customWidth="1"/>
    <col min="14596" max="14596" width="49.28515625" style="111" customWidth="1"/>
    <col min="14597" max="14597" width="10.5703125" style="111" customWidth="1"/>
    <col min="14598" max="14850" width="9.140625" style="111"/>
    <col min="14851" max="14851" width="21.28515625" style="111" customWidth="1"/>
    <col min="14852" max="14852" width="49.28515625" style="111" customWidth="1"/>
    <col min="14853" max="14853" width="10.5703125" style="111" customWidth="1"/>
    <col min="14854" max="15106" width="9.140625" style="111"/>
    <col min="15107" max="15107" width="21.28515625" style="111" customWidth="1"/>
    <col min="15108" max="15108" width="49.28515625" style="111" customWidth="1"/>
    <col min="15109" max="15109" width="10.5703125" style="111" customWidth="1"/>
    <col min="15110" max="15362" width="9.140625" style="111"/>
    <col min="15363" max="15363" width="21.28515625" style="111" customWidth="1"/>
    <col min="15364" max="15364" width="49.28515625" style="111" customWidth="1"/>
    <col min="15365" max="15365" width="10.5703125" style="111" customWidth="1"/>
    <col min="15366" max="15618" width="9.140625" style="111"/>
    <col min="15619" max="15619" width="21.28515625" style="111" customWidth="1"/>
    <col min="15620" max="15620" width="49.28515625" style="111" customWidth="1"/>
    <col min="15621" max="15621" width="10.5703125" style="111" customWidth="1"/>
    <col min="15622" max="15874" width="9.140625" style="111"/>
    <col min="15875" max="15875" width="21.28515625" style="111" customWidth="1"/>
    <col min="15876" max="15876" width="49.28515625" style="111" customWidth="1"/>
    <col min="15877" max="15877" width="10.5703125" style="111" customWidth="1"/>
    <col min="15878" max="16130" width="9.140625" style="111"/>
    <col min="16131" max="16131" width="21.28515625" style="111" customWidth="1"/>
    <col min="16132" max="16132" width="49.28515625" style="111" customWidth="1"/>
    <col min="16133" max="16133" width="10.5703125" style="111" customWidth="1"/>
    <col min="16134" max="16384" width="9.140625" style="111"/>
  </cols>
  <sheetData>
    <row r="1" spans="1:10" ht="15" customHeight="1">
      <c r="B1" s="270"/>
      <c r="C1" s="425" t="s">
        <v>191</v>
      </c>
      <c r="D1" s="432"/>
      <c r="E1" s="432"/>
    </row>
    <row r="2" spans="1:10" ht="39.75" customHeight="1">
      <c r="B2" s="133"/>
      <c r="C2" s="401" t="s">
        <v>218</v>
      </c>
      <c r="D2" s="402"/>
      <c r="E2" s="402"/>
    </row>
    <row r="3" spans="1:10" ht="15">
      <c r="B3" s="266"/>
      <c r="C3" s="407" t="s">
        <v>381</v>
      </c>
      <c r="D3" s="408"/>
      <c r="E3" s="408"/>
    </row>
    <row r="4" spans="1:10" ht="14.25" customHeight="1">
      <c r="A4" s="312"/>
      <c r="B4" s="388"/>
      <c r="C4" s="388"/>
      <c r="D4" s="388"/>
      <c r="E4" s="388"/>
    </row>
    <row r="5" spans="1:10" ht="32.25" customHeight="1">
      <c r="A5" s="433" t="s">
        <v>192</v>
      </c>
      <c r="B5" s="433"/>
      <c r="C5" s="433"/>
      <c r="D5" s="433"/>
      <c r="E5" s="433"/>
    </row>
    <row r="6" spans="1:10" ht="16.5" customHeight="1">
      <c r="A6" s="272"/>
      <c r="B6" s="272"/>
      <c r="C6" s="272"/>
      <c r="D6" s="272"/>
      <c r="E6" s="272"/>
    </row>
    <row r="7" spans="1:10" ht="15">
      <c r="A7" s="112"/>
      <c r="B7" s="112"/>
      <c r="C7" s="112"/>
      <c r="D7" s="112"/>
      <c r="E7" s="313" t="s">
        <v>119</v>
      </c>
    </row>
    <row r="8" spans="1:10" ht="38.25" customHeight="1">
      <c r="A8" s="434" t="s">
        <v>97</v>
      </c>
      <c r="B8" s="435" t="s">
        <v>130</v>
      </c>
      <c r="C8" s="437" t="s">
        <v>5</v>
      </c>
      <c r="D8" s="404"/>
      <c r="E8" s="420"/>
      <c r="J8" s="270"/>
    </row>
    <row r="9" spans="1:10" ht="40.5" customHeight="1">
      <c r="A9" s="406"/>
      <c r="B9" s="436"/>
      <c r="C9" s="269" t="s">
        <v>126</v>
      </c>
      <c r="D9" s="269" t="s">
        <v>167</v>
      </c>
      <c r="E9" s="269" t="s">
        <v>186</v>
      </c>
      <c r="J9" s="270"/>
    </row>
    <row r="10" spans="1:10" ht="30" customHeight="1">
      <c r="A10" s="121" t="s">
        <v>98</v>
      </c>
      <c r="B10" s="122" t="s">
        <v>123</v>
      </c>
      <c r="C10" s="172">
        <f>C20</f>
        <v>0</v>
      </c>
      <c r="D10" s="172">
        <f>D20</f>
        <v>0</v>
      </c>
      <c r="E10" s="123">
        <f>E20</f>
        <v>0</v>
      </c>
      <c r="J10" s="270"/>
    </row>
    <row r="11" spans="1:10" ht="30" customHeight="1">
      <c r="A11" s="121" t="s">
        <v>99</v>
      </c>
      <c r="B11" s="122" t="s">
        <v>100</v>
      </c>
      <c r="C11" s="172">
        <f>C12+C16</f>
        <v>0</v>
      </c>
      <c r="D11" s="172">
        <f>D12+D16</f>
        <v>0</v>
      </c>
      <c r="E11" s="123">
        <f>E12+E16</f>
        <v>0</v>
      </c>
    </row>
    <row r="12" spans="1:10" ht="30" customHeight="1">
      <c r="A12" s="121" t="s">
        <v>101</v>
      </c>
      <c r="B12" s="122" t="s">
        <v>102</v>
      </c>
      <c r="C12" s="172">
        <f t="shared" ref="C12:E14" si="0">C13</f>
        <v>-16901.2</v>
      </c>
      <c r="D12" s="172">
        <f t="shared" si="0"/>
        <v>-10406.9</v>
      </c>
      <c r="E12" s="123">
        <f t="shared" si="0"/>
        <v>-9608</v>
      </c>
    </row>
    <row r="13" spans="1:10" ht="30" customHeight="1">
      <c r="A13" s="121" t="s">
        <v>103</v>
      </c>
      <c r="B13" s="122" t="s">
        <v>104</v>
      </c>
      <c r="C13" s="172">
        <f t="shared" si="0"/>
        <v>-16901.2</v>
      </c>
      <c r="D13" s="172">
        <f t="shared" si="0"/>
        <v>-10406.9</v>
      </c>
      <c r="E13" s="123">
        <f t="shared" si="0"/>
        <v>-9608</v>
      </c>
    </row>
    <row r="14" spans="1:10" ht="30" customHeight="1">
      <c r="A14" s="121" t="s">
        <v>105</v>
      </c>
      <c r="B14" s="122" t="s">
        <v>106</v>
      </c>
      <c r="C14" s="172">
        <f t="shared" si="0"/>
        <v>-16901.2</v>
      </c>
      <c r="D14" s="172">
        <f t="shared" si="0"/>
        <v>-10406.9</v>
      </c>
      <c r="E14" s="123">
        <f t="shared" si="0"/>
        <v>-9608</v>
      </c>
    </row>
    <row r="15" spans="1:10" ht="30" customHeight="1">
      <c r="A15" s="121" t="s">
        <v>107</v>
      </c>
      <c r="B15" s="122" t="s">
        <v>108</v>
      </c>
      <c r="C15" s="172">
        <f>-'Приложение 1'!K65</f>
        <v>-16901.2</v>
      </c>
      <c r="D15" s="172">
        <f>-'Приложение 1'!L65</f>
        <v>-10406.9</v>
      </c>
      <c r="E15" s="172">
        <f>-'Приложение 1'!M65</f>
        <v>-9608</v>
      </c>
    </row>
    <row r="16" spans="1:10" ht="30" customHeight="1">
      <c r="A16" s="121" t="s">
        <v>109</v>
      </c>
      <c r="B16" s="122" t="s">
        <v>110</v>
      </c>
      <c r="C16" s="172">
        <f t="shared" ref="C16:E18" si="1">C17</f>
        <v>16901.2</v>
      </c>
      <c r="D16" s="172">
        <f t="shared" si="1"/>
        <v>10406.9</v>
      </c>
      <c r="E16" s="123">
        <f t="shared" si="1"/>
        <v>9608.0000000000018</v>
      </c>
    </row>
    <row r="17" spans="1:5" ht="30" customHeight="1">
      <c r="A17" s="121" t="s">
        <v>111</v>
      </c>
      <c r="B17" s="122" t="s">
        <v>112</v>
      </c>
      <c r="C17" s="172">
        <f t="shared" si="1"/>
        <v>16901.2</v>
      </c>
      <c r="D17" s="172">
        <f t="shared" si="1"/>
        <v>10406.9</v>
      </c>
      <c r="E17" s="123">
        <f t="shared" si="1"/>
        <v>9608.0000000000018</v>
      </c>
    </row>
    <row r="18" spans="1:5" ht="30" customHeight="1">
      <c r="A18" s="121" t="s">
        <v>113</v>
      </c>
      <c r="B18" s="122" t="s">
        <v>114</v>
      </c>
      <c r="C18" s="172">
        <f t="shared" si="1"/>
        <v>16901.2</v>
      </c>
      <c r="D18" s="172">
        <f t="shared" si="1"/>
        <v>10406.9</v>
      </c>
      <c r="E18" s="123">
        <f t="shared" si="1"/>
        <v>9608.0000000000018</v>
      </c>
    </row>
    <row r="19" spans="1:5" ht="30" customHeight="1">
      <c r="A19" s="121" t="s">
        <v>115</v>
      </c>
      <c r="B19" s="122" t="s">
        <v>116</v>
      </c>
      <c r="C19" s="172">
        <f>'Приложение 3'!F157</f>
        <v>16901.2</v>
      </c>
      <c r="D19" s="172">
        <f>'Приложение 3'!G157</f>
        <v>10406.9</v>
      </c>
      <c r="E19" s="172">
        <f>'Приложение 3'!H157</f>
        <v>9608.0000000000018</v>
      </c>
    </row>
    <row r="20" spans="1:5" ht="30" customHeight="1">
      <c r="A20" s="430" t="s">
        <v>117</v>
      </c>
      <c r="B20" s="431"/>
      <c r="C20" s="173">
        <f>C11</f>
        <v>0</v>
      </c>
      <c r="D20" s="173">
        <f>D11</f>
        <v>0</v>
      </c>
      <c r="E20" s="314">
        <f>E11</f>
        <v>0</v>
      </c>
    </row>
  </sheetData>
  <mergeCells count="9">
    <mergeCell ref="A20:B20"/>
    <mergeCell ref="C1:E1"/>
    <mergeCell ref="C2:E2"/>
    <mergeCell ref="C3:E3"/>
    <mergeCell ref="B4:E4"/>
    <mergeCell ref="A5:E5"/>
    <mergeCell ref="A8:A9"/>
    <mergeCell ref="B8:B9"/>
    <mergeCell ref="C8:E8"/>
  </mergeCells>
  <pageMargins left="0.78740157480314965" right="0.78740157480314965" top="0.78740157480314965" bottom="0.98425196850393704" header="0.51181102362204722" footer="0.51181102362204722"/>
  <pageSetup paperSize="9" scale="77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K14"/>
  <sheetViews>
    <sheetView view="pageBreakPreview" zoomScale="112" zoomScaleNormal="100" zoomScaleSheetLayoutView="112" workbookViewId="0">
      <selection activeCell="H3" sqref="H3"/>
    </sheetView>
  </sheetViews>
  <sheetFormatPr defaultRowHeight="12.75"/>
  <cols>
    <col min="1" max="1" width="3.140625" style="111" customWidth="1"/>
    <col min="2" max="2" width="38.7109375" style="111" customWidth="1"/>
    <col min="3" max="3" width="12.140625" style="111" customWidth="1"/>
    <col min="4" max="4" width="13.5703125" style="111" customWidth="1"/>
    <col min="5" max="5" width="14" style="111" customWidth="1"/>
    <col min="6" max="6" width="11.5703125" style="111" customWidth="1"/>
    <col min="7" max="7" width="11.7109375" style="111" customWidth="1"/>
    <col min="8" max="8" width="13.7109375" style="111" customWidth="1"/>
    <col min="9" max="9" width="11.85546875" style="111" customWidth="1"/>
    <col min="10" max="10" width="11" style="111" customWidth="1"/>
    <col min="11" max="11" width="14.7109375" style="111" customWidth="1"/>
    <col min="12" max="263" width="9.140625" style="111"/>
    <col min="264" max="264" width="3.140625" style="111" customWidth="1"/>
    <col min="265" max="265" width="38.7109375" style="111" customWidth="1"/>
    <col min="266" max="266" width="18.28515625" style="111" customWidth="1"/>
    <col min="267" max="267" width="20" style="111" customWidth="1"/>
    <col min="268" max="519" width="9.140625" style="111"/>
    <col min="520" max="520" width="3.140625" style="111" customWidth="1"/>
    <col min="521" max="521" width="38.7109375" style="111" customWidth="1"/>
    <col min="522" max="522" width="18.28515625" style="111" customWidth="1"/>
    <col min="523" max="523" width="20" style="111" customWidth="1"/>
    <col min="524" max="775" width="9.140625" style="111"/>
    <col min="776" max="776" width="3.140625" style="111" customWidth="1"/>
    <col min="777" max="777" width="38.7109375" style="111" customWidth="1"/>
    <col min="778" max="778" width="18.28515625" style="111" customWidth="1"/>
    <col min="779" max="779" width="20" style="111" customWidth="1"/>
    <col min="780" max="1031" width="9.140625" style="111"/>
    <col min="1032" max="1032" width="3.140625" style="111" customWidth="1"/>
    <col min="1033" max="1033" width="38.7109375" style="111" customWidth="1"/>
    <col min="1034" max="1034" width="18.28515625" style="111" customWidth="1"/>
    <col min="1035" max="1035" width="20" style="111" customWidth="1"/>
    <col min="1036" max="1287" width="9.140625" style="111"/>
    <col min="1288" max="1288" width="3.140625" style="111" customWidth="1"/>
    <col min="1289" max="1289" width="38.7109375" style="111" customWidth="1"/>
    <col min="1290" max="1290" width="18.28515625" style="111" customWidth="1"/>
    <col min="1291" max="1291" width="20" style="111" customWidth="1"/>
    <col min="1292" max="1543" width="9.140625" style="111"/>
    <col min="1544" max="1544" width="3.140625" style="111" customWidth="1"/>
    <col min="1545" max="1545" width="38.7109375" style="111" customWidth="1"/>
    <col min="1546" max="1546" width="18.28515625" style="111" customWidth="1"/>
    <col min="1547" max="1547" width="20" style="111" customWidth="1"/>
    <col min="1548" max="1799" width="9.140625" style="111"/>
    <col min="1800" max="1800" width="3.140625" style="111" customWidth="1"/>
    <col min="1801" max="1801" width="38.7109375" style="111" customWidth="1"/>
    <col min="1802" max="1802" width="18.28515625" style="111" customWidth="1"/>
    <col min="1803" max="1803" width="20" style="111" customWidth="1"/>
    <col min="1804" max="2055" width="9.140625" style="111"/>
    <col min="2056" max="2056" width="3.140625" style="111" customWidth="1"/>
    <col min="2057" max="2057" width="38.7109375" style="111" customWidth="1"/>
    <col min="2058" max="2058" width="18.28515625" style="111" customWidth="1"/>
    <col min="2059" max="2059" width="20" style="111" customWidth="1"/>
    <col min="2060" max="2311" width="9.140625" style="111"/>
    <col min="2312" max="2312" width="3.140625" style="111" customWidth="1"/>
    <col min="2313" max="2313" width="38.7109375" style="111" customWidth="1"/>
    <col min="2314" max="2314" width="18.28515625" style="111" customWidth="1"/>
    <col min="2315" max="2315" width="20" style="111" customWidth="1"/>
    <col min="2316" max="2567" width="9.140625" style="111"/>
    <col min="2568" max="2568" width="3.140625" style="111" customWidth="1"/>
    <col min="2569" max="2569" width="38.7109375" style="111" customWidth="1"/>
    <col min="2570" max="2570" width="18.28515625" style="111" customWidth="1"/>
    <col min="2571" max="2571" width="20" style="111" customWidth="1"/>
    <col min="2572" max="2823" width="9.140625" style="111"/>
    <col min="2824" max="2824" width="3.140625" style="111" customWidth="1"/>
    <col min="2825" max="2825" width="38.7109375" style="111" customWidth="1"/>
    <col min="2826" max="2826" width="18.28515625" style="111" customWidth="1"/>
    <col min="2827" max="2827" width="20" style="111" customWidth="1"/>
    <col min="2828" max="3079" width="9.140625" style="111"/>
    <col min="3080" max="3080" width="3.140625" style="111" customWidth="1"/>
    <col min="3081" max="3081" width="38.7109375" style="111" customWidth="1"/>
    <col min="3082" max="3082" width="18.28515625" style="111" customWidth="1"/>
    <col min="3083" max="3083" width="20" style="111" customWidth="1"/>
    <col min="3084" max="3335" width="9.140625" style="111"/>
    <col min="3336" max="3336" width="3.140625" style="111" customWidth="1"/>
    <col min="3337" max="3337" width="38.7109375" style="111" customWidth="1"/>
    <col min="3338" max="3338" width="18.28515625" style="111" customWidth="1"/>
    <col min="3339" max="3339" width="20" style="111" customWidth="1"/>
    <col min="3340" max="3591" width="9.140625" style="111"/>
    <col min="3592" max="3592" width="3.140625" style="111" customWidth="1"/>
    <col min="3593" max="3593" width="38.7109375" style="111" customWidth="1"/>
    <col min="3594" max="3594" width="18.28515625" style="111" customWidth="1"/>
    <col min="3595" max="3595" width="20" style="111" customWidth="1"/>
    <col min="3596" max="3847" width="9.140625" style="111"/>
    <col min="3848" max="3848" width="3.140625" style="111" customWidth="1"/>
    <col min="3849" max="3849" width="38.7109375" style="111" customWidth="1"/>
    <col min="3850" max="3850" width="18.28515625" style="111" customWidth="1"/>
    <col min="3851" max="3851" width="20" style="111" customWidth="1"/>
    <col min="3852" max="4103" width="9.140625" style="111"/>
    <col min="4104" max="4104" width="3.140625" style="111" customWidth="1"/>
    <col min="4105" max="4105" width="38.7109375" style="111" customWidth="1"/>
    <col min="4106" max="4106" width="18.28515625" style="111" customWidth="1"/>
    <col min="4107" max="4107" width="20" style="111" customWidth="1"/>
    <col min="4108" max="4359" width="9.140625" style="111"/>
    <col min="4360" max="4360" width="3.140625" style="111" customWidth="1"/>
    <col min="4361" max="4361" width="38.7109375" style="111" customWidth="1"/>
    <col min="4362" max="4362" width="18.28515625" style="111" customWidth="1"/>
    <col min="4363" max="4363" width="20" style="111" customWidth="1"/>
    <col min="4364" max="4615" width="9.140625" style="111"/>
    <col min="4616" max="4616" width="3.140625" style="111" customWidth="1"/>
    <col min="4617" max="4617" width="38.7109375" style="111" customWidth="1"/>
    <col min="4618" max="4618" width="18.28515625" style="111" customWidth="1"/>
    <col min="4619" max="4619" width="20" style="111" customWidth="1"/>
    <col min="4620" max="4871" width="9.140625" style="111"/>
    <col min="4872" max="4872" width="3.140625" style="111" customWidth="1"/>
    <col min="4873" max="4873" width="38.7109375" style="111" customWidth="1"/>
    <col min="4874" max="4874" width="18.28515625" style="111" customWidth="1"/>
    <col min="4875" max="4875" width="20" style="111" customWidth="1"/>
    <col min="4876" max="5127" width="9.140625" style="111"/>
    <col min="5128" max="5128" width="3.140625" style="111" customWidth="1"/>
    <col min="5129" max="5129" width="38.7109375" style="111" customWidth="1"/>
    <col min="5130" max="5130" width="18.28515625" style="111" customWidth="1"/>
    <col min="5131" max="5131" width="20" style="111" customWidth="1"/>
    <col min="5132" max="5383" width="9.140625" style="111"/>
    <col min="5384" max="5384" width="3.140625" style="111" customWidth="1"/>
    <col min="5385" max="5385" width="38.7109375" style="111" customWidth="1"/>
    <col min="5386" max="5386" width="18.28515625" style="111" customWidth="1"/>
    <col min="5387" max="5387" width="20" style="111" customWidth="1"/>
    <col min="5388" max="5639" width="9.140625" style="111"/>
    <col min="5640" max="5640" width="3.140625" style="111" customWidth="1"/>
    <col min="5641" max="5641" width="38.7109375" style="111" customWidth="1"/>
    <col min="5642" max="5642" width="18.28515625" style="111" customWidth="1"/>
    <col min="5643" max="5643" width="20" style="111" customWidth="1"/>
    <col min="5644" max="5895" width="9.140625" style="111"/>
    <col min="5896" max="5896" width="3.140625" style="111" customWidth="1"/>
    <col min="5897" max="5897" width="38.7109375" style="111" customWidth="1"/>
    <col min="5898" max="5898" width="18.28515625" style="111" customWidth="1"/>
    <col min="5899" max="5899" width="20" style="111" customWidth="1"/>
    <col min="5900" max="6151" width="9.140625" style="111"/>
    <col min="6152" max="6152" width="3.140625" style="111" customWidth="1"/>
    <col min="6153" max="6153" width="38.7109375" style="111" customWidth="1"/>
    <col min="6154" max="6154" width="18.28515625" style="111" customWidth="1"/>
    <col min="6155" max="6155" width="20" style="111" customWidth="1"/>
    <col min="6156" max="6407" width="9.140625" style="111"/>
    <col min="6408" max="6408" width="3.140625" style="111" customWidth="1"/>
    <col min="6409" max="6409" width="38.7109375" style="111" customWidth="1"/>
    <col min="6410" max="6410" width="18.28515625" style="111" customWidth="1"/>
    <col min="6411" max="6411" width="20" style="111" customWidth="1"/>
    <col min="6412" max="6663" width="9.140625" style="111"/>
    <col min="6664" max="6664" width="3.140625" style="111" customWidth="1"/>
    <col min="6665" max="6665" width="38.7109375" style="111" customWidth="1"/>
    <col min="6666" max="6666" width="18.28515625" style="111" customWidth="1"/>
    <col min="6667" max="6667" width="20" style="111" customWidth="1"/>
    <col min="6668" max="6919" width="9.140625" style="111"/>
    <col min="6920" max="6920" width="3.140625" style="111" customWidth="1"/>
    <col min="6921" max="6921" width="38.7109375" style="111" customWidth="1"/>
    <col min="6922" max="6922" width="18.28515625" style="111" customWidth="1"/>
    <col min="6923" max="6923" width="20" style="111" customWidth="1"/>
    <col min="6924" max="7175" width="9.140625" style="111"/>
    <col min="7176" max="7176" width="3.140625" style="111" customWidth="1"/>
    <col min="7177" max="7177" width="38.7109375" style="111" customWidth="1"/>
    <col min="7178" max="7178" width="18.28515625" style="111" customWidth="1"/>
    <col min="7179" max="7179" width="20" style="111" customWidth="1"/>
    <col min="7180" max="7431" width="9.140625" style="111"/>
    <col min="7432" max="7432" width="3.140625" style="111" customWidth="1"/>
    <col min="7433" max="7433" width="38.7109375" style="111" customWidth="1"/>
    <col min="7434" max="7434" width="18.28515625" style="111" customWidth="1"/>
    <col min="7435" max="7435" width="20" style="111" customWidth="1"/>
    <col min="7436" max="7687" width="9.140625" style="111"/>
    <col min="7688" max="7688" width="3.140625" style="111" customWidth="1"/>
    <col min="7689" max="7689" width="38.7109375" style="111" customWidth="1"/>
    <col min="7690" max="7690" width="18.28515625" style="111" customWidth="1"/>
    <col min="7691" max="7691" width="20" style="111" customWidth="1"/>
    <col min="7692" max="7943" width="9.140625" style="111"/>
    <col min="7944" max="7944" width="3.140625" style="111" customWidth="1"/>
    <col min="7945" max="7945" width="38.7109375" style="111" customWidth="1"/>
    <col min="7946" max="7946" width="18.28515625" style="111" customWidth="1"/>
    <col min="7947" max="7947" width="20" style="111" customWidth="1"/>
    <col min="7948" max="8199" width="9.140625" style="111"/>
    <col min="8200" max="8200" width="3.140625" style="111" customWidth="1"/>
    <col min="8201" max="8201" width="38.7109375" style="111" customWidth="1"/>
    <col min="8202" max="8202" width="18.28515625" style="111" customWidth="1"/>
    <col min="8203" max="8203" width="20" style="111" customWidth="1"/>
    <col min="8204" max="8455" width="9.140625" style="111"/>
    <col min="8456" max="8456" width="3.140625" style="111" customWidth="1"/>
    <col min="8457" max="8457" width="38.7109375" style="111" customWidth="1"/>
    <col min="8458" max="8458" width="18.28515625" style="111" customWidth="1"/>
    <col min="8459" max="8459" width="20" style="111" customWidth="1"/>
    <col min="8460" max="8711" width="9.140625" style="111"/>
    <col min="8712" max="8712" width="3.140625" style="111" customWidth="1"/>
    <col min="8713" max="8713" width="38.7109375" style="111" customWidth="1"/>
    <col min="8714" max="8714" width="18.28515625" style="111" customWidth="1"/>
    <col min="8715" max="8715" width="20" style="111" customWidth="1"/>
    <col min="8716" max="8967" width="9.140625" style="111"/>
    <col min="8968" max="8968" width="3.140625" style="111" customWidth="1"/>
    <col min="8969" max="8969" width="38.7109375" style="111" customWidth="1"/>
    <col min="8970" max="8970" width="18.28515625" style="111" customWidth="1"/>
    <col min="8971" max="8971" width="20" style="111" customWidth="1"/>
    <col min="8972" max="9223" width="9.140625" style="111"/>
    <col min="9224" max="9224" width="3.140625" style="111" customWidth="1"/>
    <col min="9225" max="9225" width="38.7109375" style="111" customWidth="1"/>
    <col min="9226" max="9226" width="18.28515625" style="111" customWidth="1"/>
    <col min="9227" max="9227" width="20" style="111" customWidth="1"/>
    <col min="9228" max="9479" width="9.140625" style="111"/>
    <col min="9480" max="9480" width="3.140625" style="111" customWidth="1"/>
    <col min="9481" max="9481" width="38.7109375" style="111" customWidth="1"/>
    <col min="9482" max="9482" width="18.28515625" style="111" customWidth="1"/>
    <col min="9483" max="9483" width="20" style="111" customWidth="1"/>
    <col min="9484" max="9735" width="9.140625" style="111"/>
    <col min="9736" max="9736" width="3.140625" style="111" customWidth="1"/>
    <col min="9737" max="9737" width="38.7109375" style="111" customWidth="1"/>
    <col min="9738" max="9738" width="18.28515625" style="111" customWidth="1"/>
    <col min="9739" max="9739" width="20" style="111" customWidth="1"/>
    <col min="9740" max="9991" width="9.140625" style="111"/>
    <col min="9992" max="9992" width="3.140625" style="111" customWidth="1"/>
    <col min="9993" max="9993" width="38.7109375" style="111" customWidth="1"/>
    <col min="9994" max="9994" width="18.28515625" style="111" customWidth="1"/>
    <col min="9995" max="9995" width="20" style="111" customWidth="1"/>
    <col min="9996" max="10247" width="9.140625" style="111"/>
    <col min="10248" max="10248" width="3.140625" style="111" customWidth="1"/>
    <col min="10249" max="10249" width="38.7109375" style="111" customWidth="1"/>
    <col min="10250" max="10250" width="18.28515625" style="111" customWidth="1"/>
    <col min="10251" max="10251" width="20" style="111" customWidth="1"/>
    <col min="10252" max="10503" width="9.140625" style="111"/>
    <col min="10504" max="10504" width="3.140625" style="111" customWidth="1"/>
    <col min="10505" max="10505" width="38.7109375" style="111" customWidth="1"/>
    <col min="10506" max="10506" width="18.28515625" style="111" customWidth="1"/>
    <col min="10507" max="10507" width="20" style="111" customWidth="1"/>
    <col min="10508" max="10759" width="9.140625" style="111"/>
    <col min="10760" max="10760" width="3.140625" style="111" customWidth="1"/>
    <col min="10761" max="10761" width="38.7109375" style="111" customWidth="1"/>
    <col min="10762" max="10762" width="18.28515625" style="111" customWidth="1"/>
    <col min="10763" max="10763" width="20" style="111" customWidth="1"/>
    <col min="10764" max="11015" width="9.140625" style="111"/>
    <col min="11016" max="11016" width="3.140625" style="111" customWidth="1"/>
    <col min="11017" max="11017" width="38.7109375" style="111" customWidth="1"/>
    <col min="11018" max="11018" width="18.28515625" style="111" customWidth="1"/>
    <col min="11019" max="11019" width="20" style="111" customWidth="1"/>
    <col min="11020" max="11271" width="9.140625" style="111"/>
    <col min="11272" max="11272" width="3.140625" style="111" customWidth="1"/>
    <col min="11273" max="11273" width="38.7109375" style="111" customWidth="1"/>
    <col min="11274" max="11274" width="18.28515625" style="111" customWidth="1"/>
    <col min="11275" max="11275" width="20" style="111" customWidth="1"/>
    <col min="11276" max="11527" width="9.140625" style="111"/>
    <col min="11528" max="11528" width="3.140625" style="111" customWidth="1"/>
    <col min="11529" max="11529" width="38.7109375" style="111" customWidth="1"/>
    <col min="11530" max="11530" width="18.28515625" style="111" customWidth="1"/>
    <col min="11531" max="11531" width="20" style="111" customWidth="1"/>
    <col min="11532" max="11783" width="9.140625" style="111"/>
    <col min="11784" max="11784" width="3.140625" style="111" customWidth="1"/>
    <col min="11785" max="11785" width="38.7109375" style="111" customWidth="1"/>
    <col min="11786" max="11786" width="18.28515625" style="111" customWidth="1"/>
    <col min="11787" max="11787" width="20" style="111" customWidth="1"/>
    <col min="11788" max="12039" width="9.140625" style="111"/>
    <col min="12040" max="12040" width="3.140625" style="111" customWidth="1"/>
    <col min="12041" max="12041" width="38.7109375" style="111" customWidth="1"/>
    <col min="12042" max="12042" width="18.28515625" style="111" customWidth="1"/>
    <col min="12043" max="12043" width="20" style="111" customWidth="1"/>
    <col min="12044" max="12295" width="9.140625" style="111"/>
    <col min="12296" max="12296" width="3.140625" style="111" customWidth="1"/>
    <col min="12297" max="12297" width="38.7109375" style="111" customWidth="1"/>
    <col min="12298" max="12298" width="18.28515625" style="111" customWidth="1"/>
    <col min="12299" max="12299" width="20" style="111" customWidth="1"/>
    <col min="12300" max="12551" width="9.140625" style="111"/>
    <col min="12552" max="12552" width="3.140625" style="111" customWidth="1"/>
    <col min="12553" max="12553" width="38.7109375" style="111" customWidth="1"/>
    <col min="12554" max="12554" width="18.28515625" style="111" customWidth="1"/>
    <col min="12555" max="12555" width="20" style="111" customWidth="1"/>
    <col min="12556" max="12807" width="9.140625" style="111"/>
    <col min="12808" max="12808" width="3.140625" style="111" customWidth="1"/>
    <col min="12809" max="12809" width="38.7109375" style="111" customWidth="1"/>
    <col min="12810" max="12810" width="18.28515625" style="111" customWidth="1"/>
    <col min="12811" max="12811" width="20" style="111" customWidth="1"/>
    <col min="12812" max="13063" width="9.140625" style="111"/>
    <col min="13064" max="13064" width="3.140625" style="111" customWidth="1"/>
    <col min="13065" max="13065" width="38.7109375" style="111" customWidth="1"/>
    <col min="13066" max="13066" width="18.28515625" style="111" customWidth="1"/>
    <col min="13067" max="13067" width="20" style="111" customWidth="1"/>
    <col min="13068" max="13319" width="9.140625" style="111"/>
    <col min="13320" max="13320" width="3.140625" style="111" customWidth="1"/>
    <col min="13321" max="13321" width="38.7109375" style="111" customWidth="1"/>
    <col min="13322" max="13322" width="18.28515625" style="111" customWidth="1"/>
    <col min="13323" max="13323" width="20" style="111" customWidth="1"/>
    <col min="13324" max="13575" width="9.140625" style="111"/>
    <col min="13576" max="13576" width="3.140625" style="111" customWidth="1"/>
    <col min="13577" max="13577" width="38.7109375" style="111" customWidth="1"/>
    <col min="13578" max="13578" width="18.28515625" style="111" customWidth="1"/>
    <col min="13579" max="13579" width="20" style="111" customWidth="1"/>
    <col min="13580" max="13831" width="9.140625" style="111"/>
    <col min="13832" max="13832" width="3.140625" style="111" customWidth="1"/>
    <col min="13833" max="13833" width="38.7109375" style="111" customWidth="1"/>
    <col min="13834" max="13834" width="18.28515625" style="111" customWidth="1"/>
    <col min="13835" max="13835" width="20" style="111" customWidth="1"/>
    <col min="13836" max="14087" width="9.140625" style="111"/>
    <col min="14088" max="14088" width="3.140625" style="111" customWidth="1"/>
    <col min="14089" max="14089" width="38.7109375" style="111" customWidth="1"/>
    <col min="14090" max="14090" width="18.28515625" style="111" customWidth="1"/>
    <col min="14091" max="14091" width="20" style="111" customWidth="1"/>
    <col min="14092" max="14343" width="9.140625" style="111"/>
    <col min="14344" max="14344" width="3.140625" style="111" customWidth="1"/>
    <col min="14345" max="14345" width="38.7109375" style="111" customWidth="1"/>
    <col min="14346" max="14346" width="18.28515625" style="111" customWidth="1"/>
    <col min="14347" max="14347" width="20" style="111" customWidth="1"/>
    <col min="14348" max="14599" width="9.140625" style="111"/>
    <col min="14600" max="14600" width="3.140625" style="111" customWidth="1"/>
    <col min="14601" max="14601" width="38.7109375" style="111" customWidth="1"/>
    <col min="14602" max="14602" width="18.28515625" style="111" customWidth="1"/>
    <col min="14603" max="14603" width="20" style="111" customWidth="1"/>
    <col min="14604" max="14855" width="9.140625" style="111"/>
    <col min="14856" max="14856" width="3.140625" style="111" customWidth="1"/>
    <col min="14857" max="14857" width="38.7109375" style="111" customWidth="1"/>
    <col min="14858" max="14858" width="18.28515625" style="111" customWidth="1"/>
    <col min="14859" max="14859" width="20" style="111" customWidth="1"/>
    <col min="14860" max="15111" width="9.140625" style="111"/>
    <col min="15112" max="15112" width="3.140625" style="111" customWidth="1"/>
    <col min="15113" max="15113" width="38.7109375" style="111" customWidth="1"/>
    <col min="15114" max="15114" width="18.28515625" style="111" customWidth="1"/>
    <col min="15115" max="15115" width="20" style="111" customWidth="1"/>
    <col min="15116" max="15367" width="9.140625" style="111"/>
    <col min="15368" max="15368" width="3.140625" style="111" customWidth="1"/>
    <col min="15369" max="15369" width="38.7109375" style="111" customWidth="1"/>
    <col min="15370" max="15370" width="18.28515625" style="111" customWidth="1"/>
    <col min="15371" max="15371" width="20" style="111" customWidth="1"/>
    <col min="15372" max="15623" width="9.140625" style="111"/>
    <col min="15624" max="15624" width="3.140625" style="111" customWidth="1"/>
    <col min="15625" max="15625" width="38.7109375" style="111" customWidth="1"/>
    <col min="15626" max="15626" width="18.28515625" style="111" customWidth="1"/>
    <col min="15627" max="15627" width="20" style="111" customWidth="1"/>
    <col min="15628" max="15879" width="9.140625" style="111"/>
    <col min="15880" max="15880" width="3.140625" style="111" customWidth="1"/>
    <col min="15881" max="15881" width="38.7109375" style="111" customWidth="1"/>
    <col min="15882" max="15882" width="18.28515625" style="111" customWidth="1"/>
    <col min="15883" max="15883" width="20" style="111" customWidth="1"/>
    <col min="15884" max="16135" width="9.140625" style="111"/>
    <col min="16136" max="16136" width="3.140625" style="111" customWidth="1"/>
    <col min="16137" max="16137" width="38.7109375" style="111" customWidth="1"/>
    <col min="16138" max="16138" width="18.28515625" style="111" customWidth="1"/>
    <col min="16139" max="16139" width="20" style="111" customWidth="1"/>
    <col min="16140" max="16384" width="9.140625" style="111"/>
  </cols>
  <sheetData>
    <row r="1" spans="1:11">
      <c r="K1" s="315" t="s">
        <v>118</v>
      </c>
    </row>
    <row r="2" spans="1:11" ht="39" customHeight="1">
      <c r="A2" s="316"/>
      <c r="B2" s="316"/>
      <c r="C2" s="316"/>
      <c r="D2" s="316"/>
      <c r="E2" s="316"/>
      <c r="F2" s="316"/>
      <c r="G2" s="316"/>
      <c r="H2" s="316"/>
      <c r="I2" s="401" t="s">
        <v>218</v>
      </c>
      <c r="J2" s="402"/>
      <c r="K2" s="402"/>
    </row>
    <row r="3" spans="1:11" ht="18" customHeight="1">
      <c r="A3" s="316"/>
      <c r="B3" s="316"/>
      <c r="C3" s="316"/>
      <c r="D3" s="316"/>
      <c r="E3" s="316"/>
      <c r="F3" s="316"/>
      <c r="G3" s="316"/>
      <c r="H3" s="316"/>
      <c r="I3" s="317"/>
      <c r="J3" s="438" t="s">
        <v>381</v>
      </c>
      <c r="K3" s="439"/>
    </row>
    <row r="4" spans="1:11" ht="18" customHeight="1">
      <c r="A4" s="316"/>
      <c r="B4" s="316"/>
      <c r="C4" s="316"/>
      <c r="D4" s="316"/>
      <c r="E4" s="316"/>
      <c r="F4" s="316"/>
      <c r="G4" s="316"/>
      <c r="H4" s="316"/>
      <c r="I4" s="271"/>
      <c r="J4" s="271"/>
      <c r="K4" s="271"/>
    </row>
    <row r="5" spans="1:11" ht="33.75" customHeight="1">
      <c r="A5" s="440" t="s">
        <v>219</v>
      </c>
      <c r="B5" s="440"/>
      <c r="C5" s="440"/>
      <c r="D5" s="440"/>
      <c r="E5" s="440"/>
      <c r="F5" s="440"/>
      <c r="G5" s="440"/>
      <c r="H5" s="440"/>
      <c r="I5" s="440"/>
      <c r="J5" s="440"/>
      <c r="K5" s="440"/>
    </row>
    <row r="6" spans="1:11" ht="15.75" customHeight="1">
      <c r="A6" s="318"/>
      <c r="B6" s="318"/>
      <c r="C6" s="318"/>
      <c r="D6" s="318"/>
      <c r="E6" s="318"/>
      <c r="F6" s="318"/>
      <c r="G6" s="318"/>
      <c r="H6" s="318"/>
      <c r="I6" s="318"/>
      <c r="J6" s="318"/>
      <c r="K6" s="266" t="s">
        <v>93</v>
      </c>
    </row>
    <row r="7" spans="1:11" ht="42" customHeight="1">
      <c r="A7" s="441" t="s">
        <v>193</v>
      </c>
      <c r="B7" s="441"/>
      <c r="C7" s="442" t="s">
        <v>126</v>
      </c>
      <c r="D7" s="443"/>
      <c r="E7" s="420"/>
      <c r="F7" s="442" t="s">
        <v>167</v>
      </c>
      <c r="G7" s="443"/>
      <c r="H7" s="420"/>
      <c r="I7" s="442" t="s">
        <v>186</v>
      </c>
      <c r="J7" s="443"/>
      <c r="K7" s="420"/>
    </row>
    <row r="8" spans="1:11" ht="42" customHeight="1">
      <c r="A8" s="441"/>
      <c r="B8" s="441"/>
      <c r="C8" s="319" t="s">
        <v>194</v>
      </c>
      <c r="D8" s="319" t="s">
        <v>195</v>
      </c>
      <c r="E8" s="319" t="s">
        <v>196</v>
      </c>
      <c r="F8" s="319" t="s">
        <v>194</v>
      </c>
      <c r="G8" s="319" t="s">
        <v>195</v>
      </c>
      <c r="H8" s="319" t="s">
        <v>196</v>
      </c>
      <c r="I8" s="319" t="s">
        <v>194</v>
      </c>
      <c r="J8" s="319" t="s">
        <v>195</v>
      </c>
      <c r="K8" s="319" t="s">
        <v>196</v>
      </c>
    </row>
    <row r="9" spans="1:11" ht="21.75" customHeight="1">
      <c r="A9" s="441"/>
      <c r="B9" s="441"/>
      <c r="C9" s="320">
        <f>C10+C11</f>
        <v>0</v>
      </c>
      <c r="D9" s="320" t="s">
        <v>197</v>
      </c>
      <c r="E9" s="320">
        <f t="shared" ref="E9:F9" si="0">E10+E11</f>
        <v>0</v>
      </c>
      <c r="F9" s="320">
        <f t="shared" si="0"/>
        <v>0</v>
      </c>
      <c r="G9" s="320" t="s">
        <v>197</v>
      </c>
      <c r="H9" s="320">
        <f t="shared" ref="H9:I9" si="1">H10+H11</f>
        <v>0</v>
      </c>
      <c r="I9" s="320">
        <f t="shared" si="1"/>
        <v>0</v>
      </c>
      <c r="J9" s="320" t="s">
        <v>197</v>
      </c>
      <c r="K9" s="321">
        <f>K10+K11</f>
        <v>0</v>
      </c>
    </row>
    <row r="10" spans="1:11" ht="30" customHeight="1">
      <c r="A10" s="319">
        <v>1</v>
      </c>
      <c r="B10" s="322" t="s">
        <v>198</v>
      </c>
      <c r="C10" s="323">
        <v>0</v>
      </c>
      <c r="D10" s="323" t="s">
        <v>197</v>
      </c>
      <c r="E10" s="323">
        <v>0</v>
      </c>
      <c r="F10" s="323">
        <v>0</v>
      </c>
      <c r="G10" s="323" t="s">
        <v>197</v>
      </c>
      <c r="H10" s="323">
        <v>0</v>
      </c>
      <c r="I10" s="323">
        <v>0</v>
      </c>
      <c r="J10" s="323"/>
      <c r="K10" s="323">
        <v>0</v>
      </c>
    </row>
    <row r="11" spans="1:11" ht="31.5" customHeight="1">
      <c r="A11" s="319">
        <v>2</v>
      </c>
      <c r="B11" s="322" t="s">
        <v>199</v>
      </c>
      <c r="C11" s="323">
        <v>0</v>
      </c>
      <c r="D11" s="323" t="s">
        <v>197</v>
      </c>
      <c r="E11" s="323">
        <v>0</v>
      </c>
      <c r="F11" s="323">
        <v>0</v>
      </c>
      <c r="G11" s="323" t="s">
        <v>197</v>
      </c>
      <c r="H11" s="323">
        <v>0</v>
      </c>
      <c r="I11" s="323">
        <v>0</v>
      </c>
      <c r="J11" s="323"/>
      <c r="K11" s="323">
        <v>0</v>
      </c>
    </row>
    <row r="12" spans="1:11">
      <c r="A12" s="318"/>
      <c r="B12" s="318"/>
      <c r="C12" s="318"/>
      <c r="D12" s="318"/>
      <c r="E12" s="318"/>
      <c r="F12" s="318"/>
      <c r="G12" s="318"/>
      <c r="H12" s="318"/>
      <c r="I12" s="324"/>
      <c r="J12" s="324"/>
      <c r="K12" s="297"/>
    </row>
    <row r="13" spans="1:11">
      <c r="A13" s="318"/>
      <c r="B13" s="318"/>
      <c r="C13" s="318"/>
      <c r="D13" s="318"/>
      <c r="E13" s="318"/>
      <c r="F13" s="318"/>
      <c r="G13" s="318"/>
      <c r="H13" s="318"/>
      <c r="I13" s="324"/>
      <c r="J13" s="324"/>
      <c r="K13" s="297"/>
    </row>
    <row r="14" spans="1:11" ht="15.75">
      <c r="A14" s="325"/>
      <c r="B14" s="325"/>
      <c r="C14" s="325"/>
      <c r="D14" s="325"/>
      <c r="E14" s="325"/>
      <c r="F14" s="325"/>
      <c r="G14" s="325"/>
      <c r="H14" s="325"/>
      <c r="I14" s="325"/>
      <c r="J14" s="325"/>
      <c r="K14" s="325"/>
    </row>
  </sheetData>
  <mergeCells count="7">
    <mergeCell ref="I2:K2"/>
    <mergeCell ref="J3:K3"/>
    <mergeCell ref="A5:K5"/>
    <mergeCell ref="A7:B9"/>
    <mergeCell ref="C7:E7"/>
    <mergeCell ref="F7:H7"/>
    <mergeCell ref="I7:K7"/>
  </mergeCells>
  <printOptions horizontalCentered="1"/>
  <pageMargins left="0.78740157480314965" right="0.43307086614173229" top="0.78740157480314965" bottom="0" header="0.51181102362204722" footer="0.51181102362204722"/>
  <pageSetup paperSize="9" scale="8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13</vt:i4>
      </vt:variant>
    </vt:vector>
  </HeadingPairs>
  <TitlesOfParts>
    <vt:vector size="23" baseType="lpstr">
      <vt:lpstr>Приложение 1</vt:lpstr>
      <vt:lpstr>Приложение 2</vt:lpstr>
      <vt:lpstr>Приложение 3</vt:lpstr>
      <vt:lpstr>Приложение 4</vt:lpstr>
      <vt:lpstr>Приложение 5</vt:lpstr>
      <vt:lpstr>Приложение 6</vt:lpstr>
      <vt:lpstr>Приложение 7</vt:lpstr>
      <vt:lpstr>Приложение 8</vt:lpstr>
      <vt:lpstr>Приложение 9</vt:lpstr>
      <vt:lpstr>Приложение 10</vt:lpstr>
      <vt:lpstr>'Приложение 1'!Заголовки_для_печати</vt:lpstr>
      <vt:lpstr>'Приложение 3'!Заголовки_для_печати</vt:lpstr>
      <vt:lpstr>'Приложение 4'!Заголовки_для_печати</vt:lpstr>
      <vt:lpstr>'Приложение 5'!Заголовки_для_печати</vt:lpstr>
      <vt:lpstr>'Приложение 1'!Область_печати</vt:lpstr>
      <vt:lpstr>'Приложение 10'!Область_печати</vt:lpstr>
      <vt:lpstr>'Приложение 2'!Область_печати</vt:lpstr>
      <vt:lpstr>'Приложение 3'!Область_печати</vt:lpstr>
      <vt:lpstr>'Приложение 5'!Область_печати</vt:lpstr>
      <vt:lpstr>'Приложение 6'!Область_печати</vt:lpstr>
      <vt:lpstr>'Приложение 7'!Область_печати</vt:lpstr>
      <vt:lpstr>'Приложение 8'!Область_печати</vt:lpstr>
      <vt:lpstr>'Приложение 9'!Область_печати</vt:lpstr>
    </vt:vector>
  </TitlesOfParts>
  <Company>DG Win&amp;Soft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shabanova_ov</dc:creator>
  <cp:lastModifiedBy>buh</cp:lastModifiedBy>
  <cp:lastPrinted>2021-12-29T04:02:08Z</cp:lastPrinted>
  <dcterms:created xsi:type="dcterms:W3CDTF">2015-10-23T06:56:22Z</dcterms:created>
  <dcterms:modified xsi:type="dcterms:W3CDTF">2021-12-29T04:02:13Z</dcterms:modified>
</cp:coreProperties>
</file>