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11700" tabRatio="958" activeTab="4"/>
  </bookViews>
  <sheets>
    <sheet name="ПРИЛ 3" sheetId="25" r:id="rId1"/>
    <sheet name="Приложение 5" sheetId="1" r:id="rId2"/>
    <sheet name="Приложение 6" sheetId="3" r:id="rId3"/>
    <sheet name="Приложение 7" sheetId="24" r:id="rId4"/>
    <sheet name="Приложение 9" sheetId="14" r:id="rId5"/>
  </sheets>
  <definedNames>
    <definedName name="_xlnm._FilterDatabase" localSheetId="0" hidden="1">'ПРИЛ 3'!$A$11:$M$64</definedName>
    <definedName name="_xlnm._FilterDatabase" localSheetId="1" hidden="1">'Приложение 5'!$A$9:$II$158</definedName>
    <definedName name="_xlnm._FilterDatabase" localSheetId="2" hidden="1">'Приложение 6'!$A$8:$I$125</definedName>
    <definedName name="_xlnm._FilterDatabase" localSheetId="3" hidden="1">'Приложение 7'!$A$8:$IL$156</definedName>
    <definedName name="_xlnm.Print_Titles" localSheetId="0">'ПРИЛ 3'!$9:$11</definedName>
    <definedName name="_xlnm.Print_Titles" localSheetId="1">'Приложение 5'!$8:$9</definedName>
    <definedName name="_xlnm.Print_Titles" localSheetId="2">'Приложение 6'!$7:$8</definedName>
    <definedName name="_xlnm.Print_Titles" localSheetId="3">'Приложение 7'!$7:$8</definedName>
    <definedName name="_xlnm.Print_Area" localSheetId="1">'Приложение 5'!$A$1:$H$165</definedName>
    <definedName name="_xlnm.Print_Area" localSheetId="3">'Приложение 7'!$A$1:$I$163</definedName>
  </definedNames>
  <calcPr calcId="144525" iterate="1"/>
</workbook>
</file>

<file path=xl/calcChain.xml><?xml version="1.0" encoding="utf-8"?>
<calcChain xmlns="http://schemas.openxmlformats.org/spreadsheetml/2006/main">
  <c r="I126" i="24" l="1"/>
  <c r="H126" i="24"/>
  <c r="H137" i="1"/>
  <c r="G137" i="1"/>
  <c r="G136" i="1" s="1"/>
  <c r="G135" i="1" s="1"/>
  <c r="G134" i="1" s="1"/>
  <c r="G133" i="1" s="1"/>
  <c r="H136" i="1"/>
  <c r="H135" i="1" s="1"/>
  <c r="H134" i="1" s="1"/>
  <c r="H133" i="1" s="1"/>
  <c r="I139" i="24" l="1"/>
  <c r="H139" i="24"/>
  <c r="G139" i="24"/>
  <c r="H99" i="3"/>
  <c r="G99" i="3"/>
  <c r="F99" i="3"/>
  <c r="F137" i="1"/>
  <c r="F22" i="1"/>
  <c r="G126" i="24"/>
  <c r="F57" i="3"/>
  <c r="I150" i="24"/>
  <c r="H150" i="24"/>
  <c r="I132" i="24"/>
  <c r="I131" i="24" s="1"/>
  <c r="I130" i="24" s="1"/>
  <c r="H132" i="24"/>
  <c r="H131" i="24" s="1"/>
  <c r="H130" i="24" s="1"/>
  <c r="I129" i="24"/>
  <c r="I128" i="24" s="1"/>
  <c r="I127" i="24" s="1"/>
  <c r="H129" i="24"/>
  <c r="H128" i="24" s="1"/>
  <c r="H127" i="24" s="1"/>
  <c r="I125" i="24"/>
  <c r="H125" i="24"/>
  <c r="I124" i="24"/>
  <c r="H124" i="24"/>
  <c r="I99" i="24"/>
  <c r="I98" i="24" s="1"/>
  <c r="I97" i="24" s="1"/>
  <c r="H99" i="24"/>
  <c r="H98" i="24" s="1"/>
  <c r="H97" i="24" s="1"/>
  <c r="I96" i="24"/>
  <c r="I95" i="24" s="1"/>
  <c r="I94" i="24" s="1"/>
  <c r="H96" i="24"/>
  <c r="H95" i="24" s="1"/>
  <c r="H94" i="24" s="1"/>
  <c r="I54" i="24"/>
  <c r="H54" i="24"/>
  <c r="I51" i="24"/>
  <c r="H51" i="24"/>
  <c r="I31" i="24"/>
  <c r="H31" i="24"/>
  <c r="H118" i="3"/>
  <c r="G118" i="3"/>
  <c r="H92" i="3"/>
  <c r="G92" i="3"/>
  <c r="H63" i="3"/>
  <c r="H62" i="3" s="1"/>
  <c r="H61" i="3" s="1"/>
  <c r="G63" i="3"/>
  <c r="G62" i="3" s="1"/>
  <c r="G61" i="3" s="1"/>
  <c r="H60" i="3"/>
  <c r="H59" i="3" s="1"/>
  <c r="H58" i="3" s="1"/>
  <c r="G60" i="3"/>
  <c r="G59" i="3" s="1"/>
  <c r="G58" i="3" s="1"/>
  <c r="H55" i="3"/>
  <c r="G55" i="3"/>
  <c r="H37" i="3"/>
  <c r="H36" i="3" s="1"/>
  <c r="H35" i="3" s="1"/>
  <c r="G37" i="3"/>
  <c r="G36" i="3" s="1"/>
  <c r="G35" i="3" s="1"/>
  <c r="H34" i="3"/>
  <c r="H33" i="3" s="1"/>
  <c r="H32" i="3" s="1"/>
  <c r="G34" i="3"/>
  <c r="G33" i="3" s="1"/>
  <c r="G32" i="3" s="1"/>
  <c r="H131" i="1"/>
  <c r="G131" i="1"/>
  <c r="G130" i="1" s="1"/>
  <c r="H130" i="1"/>
  <c r="H128" i="1"/>
  <c r="G128" i="1"/>
  <c r="G127" i="1" s="1"/>
  <c r="H127" i="1"/>
  <c r="M62" i="25" l="1"/>
  <c r="L62" i="25"/>
  <c r="K62" i="25"/>
  <c r="M60" i="25"/>
  <c r="L60" i="25"/>
  <c r="K60" i="25"/>
  <c r="M58" i="25"/>
  <c r="L58" i="25"/>
  <c r="K58" i="25"/>
  <c r="M56" i="25"/>
  <c r="M55" i="25" s="1"/>
  <c r="L56" i="25"/>
  <c r="K56" i="25"/>
  <c r="K55" i="25" s="1"/>
  <c r="M52" i="25"/>
  <c r="L52" i="25"/>
  <c r="K52" i="25"/>
  <c r="M50" i="25"/>
  <c r="M49" i="25" s="1"/>
  <c r="L50" i="25"/>
  <c r="K50" i="25"/>
  <c r="K49" i="25" s="1"/>
  <c r="L49" i="25"/>
  <c r="M45" i="25"/>
  <c r="L45" i="25"/>
  <c r="K45" i="25"/>
  <c r="K42" i="25" s="1"/>
  <c r="M43" i="25"/>
  <c r="L43" i="25"/>
  <c r="L42" i="25" s="1"/>
  <c r="K43" i="25"/>
  <c r="M42" i="25"/>
  <c r="M40" i="25"/>
  <c r="L40" i="25"/>
  <c r="K40" i="25"/>
  <c r="M38" i="25"/>
  <c r="L38" i="25"/>
  <c r="K38" i="25"/>
  <c r="K35" i="25" s="1"/>
  <c r="M36" i="25"/>
  <c r="L36" i="25"/>
  <c r="K36" i="25"/>
  <c r="M35" i="25"/>
  <c r="M33" i="25"/>
  <c r="M32" i="25" s="1"/>
  <c r="L33" i="25"/>
  <c r="L32" i="25" s="1"/>
  <c r="K33" i="25"/>
  <c r="K32" i="25"/>
  <c r="M30" i="25"/>
  <c r="L30" i="25"/>
  <c r="L27" i="25" s="1"/>
  <c r="K30" i="25"/>
  <c r="M28" i="25"/>
  <c r="M27" i="25" s="1"/>
  <c r="L28" i="25"/>
  <c r="K28" i="25"/>
  <c r="K27" i="25" s="1"/>
  <c r="M25" i="25"/>
  <c r="L25" i="25"/>
  <c r="K25" i="25"/>
  <c r="M22" i="25"/>
  <c r="M21" i="25" s="1"/>
  <c r="L22" i="25"/>
  <c r="L21" i="25" s="1"/>
  <c r="K22" i="25"/>
  <c r="K21" i="25" s="1"/>
  <c r="M16" i="25"/>
  <c r="L16" i="25"/>
  <c r="K16" i="25"/>
  <c r="M14" i="25"/>
  <c r="L14" i="25"/>
  <c r="K14" i="25"/>
  <c r="G129" i="24"/>
  <c r="G128" i="24" s="1"/>
  <c r="G127" i="24" s="1"/>
  <c r="G132" i="24"/>
  <c r="G131" i="24" s="1"/>
  <c r="G130" i="24" s="1"/>
  <c r="F60" i="3"/>
  <c r="F59" i="3" s="1"/>
  <c r="F58" i="3" s="1"/>
  <c r="F63" i="3"/>
  <c r="F62" i="3" s="1"/>
  <c r="F61" i="3" s="1"/>
  <c r="F128" i="1"/>
  <c r="F127" i="1" s="1"/>
  <c r="F131" i="1"/>
  <c r="F130" i="1" s="1"/>
  <c r="G145" i="24"/>
  <c r="G119" i="24"/>
  <c r="G54" i="24"/>
  <c r="G96" i="24"/>
  <c r="G95" i="24" s="1"/>
  <c r="G94" i="24" s="1"/>
  <c r="G99" i="24"/>
  <c r="G98" i="24" s="1"/>
  <c r="G97" i="24" s="1"/>
  <c r="F34" i="3"/>
  <c r="F33" i="3" s="1"/>
  <c r="F32" i="3" s="1"/>
  <c r="F37" i="3"/>
  <c r="F36" i="3" s="1"/>
  <c r="F35" i="3" s="1"/>
  <c r="H98" i="1"/>
  <c r="H97" i="1" s="1"/>
  <c r="H95" i="1"/>
  <c r="H94" i="1" s="1"/>
  <c r="G95" i="1"/>
  <c r="G94" i="1" s="1"/>
  <c r="G98" i="1"/>
  <c r="G97" i="1" s="1"/>
  <c r="F95" i="1"/>
  <c r="F94" i="1" s="1"/>
  <c r="F98" i="1"/>
  <c r="F97" i="1" s="1"/>
  <c r="G51" i="24"/>
  <c r="F89" i="3"/>
  <c r="G23" i="24"/>
  <c r="F48" i="3"/>
  <c r="G117" i="24"/>
  <c r="F92" i="3"/>
  <c r="I23" i="24"/>
  <c r="H23" i="24"/>
  <c r="I25" i="24"/>
  <c r="H25" i="24"/>
  <c r="H81" i="3"/>
  <c r="G81" i="3"/>
  <c r="H83" i="3"/>
  <c r="G83" i="3"/>
  <c r="I119" i="24"/>
  <c r="H119" i="24"/>
  <c r="I121" i="24"/>
  <c r="H121" i="24"/>
  <c r="G124" i="24"/>
  <c r="H50" i="3"/>
  <c r="G50" i="3"/>
  <c r="H52" i="3"/>
  <c r="H51" i="3" s="1"/>
  <c r="G52" i="3"/>
  <c r="I145" i="24"/>
  <c r="H145" i="24"/>
  <c r="I147" i="24"/>
  <c r="H147" i="24"/>
  <c r="H69" i="3"/>
  <c r="G69" i="3"/>
  <c r="H71" i="3"/>
  <c r="G71" i="3"/>
  <c r="L35" i="25" l="1"/>
  <c r="L24" i="25"/>
  <c r="M48" i="25"/>
  <c r="M47" i="25" s="1"/>
  <c r="K24" i="25"/>
  <c r="K13" i="25" s="1"/>
  <c r="K12" i="25" s="1"/>
  <c r="K64" i="25" s="1"/>
  <c r="C15" i="14" s="1"/>
  <c r="M24" i="25"/>
  <c r="M13" i="25" s="1"/>
  <c r="M12" i="25" s="1"/>
  <c r="L55" i="25"/>
  <c r="L48" i="25" s="1"/>
  <c r="L47" i="25" s="1"/>
  <c r="K48" i="25"/>
  <c r="K47" i="25" s="1"/>
  <c r="L13" i="25"/>
  <c r="L12" i="25" s="1"/>
  <c r="H19" i="1"/>
  <c r="H78" i="3"/>
  <c r="G31" i="24"/>
  <c r="F118" i="3"/>
  <c r="I70" i="24"/>
  <c r="H70" i="24"/>
  <c r="H107" i="3"/>
  <c r="G107" i="3"/>
  <c r="I46" i="24"/>
  <c r="H46" i="24"/>
  <c r="I87" i="24"/>
  <c r="H87" i="24"/>
  <c r="H121" i="3"/>
  <c r="H120" i="3" s="1"/>
  <c r="H119" i="3" s="1"/>
  <c r="G121" i="3"/>
  <c r="G120" i="3" s="1"/>
  <c r="G119" i="3" s="1"/>
  <c r="G150" i="24"/>
  <c r="F74" i="3"/>
  <c r="I143" i="24"/>
  <c r="H143" i="24"/>
  <c r="H67" i="3"/>
  <c r="G67" i="3"/>
  <c r="I117" i="24"/>
  <c r="H117" i="24"/>
  <c r="H48" i="3"/>
  <c r="G48" i="3"/>
  <c r="I111" i="24"/>
  <c r="H111" i="24"/>
  <c r="I107" i="24"/>
  <c r="H107" i="24"/>
  <c r="H44" i="3"/>
  <c r="G44" i="3"/>
  <c r="H40" i="3"/>
  <c r="G40" i="3"/>
  <c r="I93" i="24"/>
  <c r="H93" i="24"/>
  <c r="G93" i="24"/>
  <c r="I81" i="24"/>
  <c r="H81" i="24"/>
  <c r="G81" i="24"/>
  <c r="I77" i="24"/>
  <c r="H77" i="24"/>
  <c r="G77" i="24"/>
  <c r="H26" i="3"/>
  <c r="G26" i="3"/>
  <c r="F26" i="3"/>
  <c r="H21" i="3"/>
  <c r="G21" i="3"/>
  <c r="F21" i="3"/>
  <c r="H17" i="3"/>
  <c r="G17" i="3"/>
  <c r="F17" i="3"/>
  <c r="H12" i="3"/>
  <c r="G12" i="3"/>
  <c r="M64" i="25" l="1"/>
  <c r="E15" i="14" s="1"/>
  <c r="L64" i="25"/>
  <c r="D15" i="14" s="1"/>
  <c r="G147" i="24"/>
  <c r="F71" i="3"/>
  <c r="F69" i="3"/>
  <c r="G143" i="24"/>
  <c r="F67" i="3"/>
  <c r="F66" i="3" s="1"/>
  <c r="F55" i="3"/>
  <c r="F53" i="3" s="1"/>
  <c r="G121" i="24"/>
  <c r="F52" i="3"/>
  <c r="F50" i="3"/>
  <c r="G111" i="24"/>
  <c r="F44" i="3"/>
  <c r="G107" i="24"/>
  <c r="F40" i="3"/>
  <c r="I138" i="24"/>
  <c r="H138" i="24"/>
  <c r="G138" i="24"/>
  <c r="G137" i="24" s="1"/>
  <c r="H98" i="3"/>
  <c r="G98" i="3"/>
  <c r="F98" i="3"/>
  <c r="F97" i="3" s="1"/>
  <c r="F121" i="3"/>
  <c r="F120" i="3" s="1"/>
  <c r="F119" i="3" s="1"/>
  <c r="G87" i="24"/>
  <c r="G70" i="24"/>
  <c r="F12" i="3"/>
  <c r="I64" i="24"/>
  <c r="H64" i="24"/>
  <c r="G64" i="24"/>
  <c r="H112" i="3"/>
  <c r="G112" i="3"/>
  <c r="F112" i="3"/>
  <c r="I62" i="24"/>
  <c r="H62" i="24"/>
  <c r="G62" i="24"/>
  <c r="H110" i="3"/>
  <c r="G110" i="3"/>
  <c r="F110" i="3"/>
  <c r="I57" i="24"/>
  <c r="H57" i="24"/>
  <c r="G57" i="24"/>
  <c r="F95" i="3"/>
  <c r="G41" i="24"/>
  <c r="F104" i="3"/>
  <c r="I36" i="24"/>
  <c r="H36" i="24"/>
  <c r="G36" i="24"/>
  <c r="H86" i="3"/>
  <c r="G86" i="3"/>
  <c r="F86" i="3"/>
  <c r="I28" i="24"/>
  <c r="H28" i="24"/>
  <c r="G28" i="24"/>
  <c r="H115" i="3"/>
  <c r="G115" i="3"/>
  <c r="F115" i="3"/>
  <c r="G25" i="24"/>
  <c r="F83" i="3"/>
  <c r="F81" i="3"/>
  <c r="I20" i="24"/>
  <c r="H20" i="24"/>
  <c r="G20" i="24"/>
  <c r="G78" i="3"/>
  <c r="F78" i="3"/>
  <c r="H101" i="3" l="1"/>
  <c r="G101" i="3"/>
  <c r="I15" i="24"/>
  <c r="H15" i="24"/>
  <c r="G15" i="24"/>
  <c r="F101" i="3"/>
  <c r="G46" i="24"/>
  <c r="F107" i="3"/>
  <c r="I155" i="24"/>
  <c r="H155" i="24"/>
  <c r="G155" i="24"/>
  <c r="H124" i="3"/>
  <c r="G124" i="3"/>
  <c r="F124" i="3"/>
  <c r="I149" i="24" l="1"/>
  <c r="I148" i="24" s="1"/>
  <c r="H149" i="24"/>
  <c r="H148" i="24" s="1"/>
  <c r="G149" i="24"/>
  <c r="G148" i="24" s="1"/>
  <c r="I146" i="24"/>
  <c r="H146" i="24"/>
  <c r="G146" i="24"/>
  <c r="I144" i="24"/>
  <c r="H144" i="24"/>
  <c r="G144" i="24"/>
  <c r="I142" i="24"/>
  <c r="H142" i="24"/>
  <c r="G142" i="24"/>
  <c r="H117" i="3"/>
  <c r="H116" i="3" s="1"/>
  <c r="G117" i="3"/>
  <c r="G116" i="3" s="1"/>
  <c r="F117" i="3"/>
  <c r="F116" i="3" s="1"/>
  <c r="H70" i="3"/>
  <c r="G70" i="3"/>
  <c r="F70" i="3"/>
  <c r="H68" i="3"/>
  <c r="G68" i="3"/>
  <c r="F68" i="3"/>
  <c r="H73" i="3"/>
  <c r="H72" i="3" s="1"/>
  <c r="G73" i="3"/>
  <c r="G72" i="3" s="1"/>
  <c r="F73" i="3"/>
  <c r="F72" i="3" s="1"/>
  <c r="F143" i="1"/>
  <c r="G143" i="1"/>
  <c r="H143" i="1"/>
  <c r="H150" i="1"/>
  <c r="H149" i="1" s="1"/>
  <c r="G150" i="1"/>
  <c r="G149" i="1" s="1"/>
  <c r="F150" i="1"/>
  <c r="F149" i="1" s="1"/>
  <c r="H147" i="1"/>
  <c r="G147" i="1"/>
  <c r="F147" i="1"/>
  <c r="H145" i="1"/>
  <c r="G145" i="1"/>
  <c r="F145" i="1"/>
  <c r="G141" i="24" l="1"/>
  <c r="G140" i="24" s="1"/>
  <c r="F65" i="3"/>
  <c r="G142" i="1"/>
  <c r="G141" i="1" s="1"/>
  <c r="G140" i="1" s="1"/>
  <c r="H142" i="1"/>
  <c r="H141" i="1" s="1"/>
  <c r="H140" i="1" s="1"/>
  <c r="I141" i="24"/>
  <c r="I140" i="24" s="1"/>
  <c r="H65" i="3"/>
  <c r="H141" i="24"/>
  <c r="H140" i="24" s="1"/>
  <c r="G65" i="3"/>
  <c r="F142" i="1"/>
  <c r="F141" i="1" s="1"/>
  <c r="F140" i="1" s="1"/>
  <c r="I154" i="24"/>
  <c r="I153" i="24" s="1"/>
  <c r="I152" i="24" s="1"/>
  <c r="I151" i="24" s="1"/>
  <c r="H154" i="24"/>
  <c r="H153" i="24" s="1"/>
  <c r="H152" i="24" s="1"/>
  <c r="H151" i="24" s="1"/>
  <c r="G154" i="24"/>
  <c r="G153" i="24" s="1"/>
  <c r="G152" i="24" s="1"/>
  <c r="G151" i="24" s="1"/>
  <c r="G136" i="24"/>
  <c r="G135" i="24" s="1"/>
  <c r="G134" i="24" s="1"/>
  <c r="G133" i="24" s="1"/>
  <c r="G125" i="24"/>
  <c r="G123" i="24"/>
  <c r="G120" i="24"/>
  <c r="G118" i="24"/>
  <c r="G116" i="24"/>
  <c r="G110" i="24"/>
  <c r="G109" i="24" s="1"/>
  <c r="G108" i="24" s="1"/>
  <c r="G106" i="24"/>
  <c r="G105" i="24" s="1"/>
  <c r="G104" i="24" s="1"/>
  <c r="G102" i="24"/>
  <c r="G101" i="24" s="1"/>
  <c r="G100" i="24" s="1"/>
  <c r="G92" i="24"/>
  <c r="G91" i="24" s="1"/>
  <c r="G90" i="24" s="1"/>
  <c r="G86" i="24"/>
  <c r="G85" i="24" s="1"/>
  <c r="G84" i="24" s="1"/>
  <c r="G80" i="24"/>
  <c r="G79" i="24" s="1"/>
  <c r="G78" i="24" s="1"/>
  <c r="G76" i="24"/>
  <c r="G75" i="24" s="1"/>
  <c r="G74" i="24" s="1"/>
  <c r="G69" i="24"/>
  <c r="G68" i="24" s="1"/>
  <c r="G63" i="24"/>
  <c r="G61" i="24"/>
  <c r="G55" i="24"/>
  <c r="G53" i="24"/>
  <c r="G50" i="24"/>
  <c r="G49" i="24" s="1"/>
  <c r="G45" i="24"/>
  <c r="G44" i="24" s="1"/>
  <c r="G43" i="24" s="1"/>
  <c r="G42" i="24" s="1"/>
  <c r="G40" i="24"/>
  <c r="G39" i="24" s="1"/>
  <c r="G38" i="24" s="1"/>
  <c r="G37" i="24" s="1"/>
  <c r="G35" i="24"/>
  <c r="G34" i="24" s="1"/>
  <c r="G33" i="24" s="1"/>
  <c r="G32" i="24" s="1"/>
  <c r="G30" i="24"/>
  <c r="G29" i="24" s="1"/>
  <c r="G27" i="24"/>
  <c r="G26" i="24" s="1"/>
  <c r="G24" i="24"/>
  <c r="G22" i="24"/>
  <c r="G19" i="24"/>
  <c r="G18" i="24" s="1"/>
  <c r="G14" i="24"/>
  <c r="G13" i="24" s="1"/>
  <c r="G12" i="24" s="1"/>
  <c r="G11" i="24" s="1"/>
  <c r="H137" i="24"/>
  <c r="H136" i="24" s="1"/>
  <c r="H135" i="24" s="1"/>
  <c r="H134" i="24" s="1"/>
  <c r="H133" i="24" s="1"/>
  <c r="H123" i="24"/>
  <c r="H120" i="24"/>
  <c r="H118" i="24"/>
  <c r="H116" i="24"/>
  <c r="H110" i="24"/>
  <c r="H109" i="24" s="1"/>
  <c r="H108" i="24" s="1"/>
  <c r="H106" i="24"/>
  <c r="H105" i="24" s="1"/>
  <c r="H104" i="24" s="1"/>
  <c r="H102" i="24"/>
  <c r="H101" i="24" s="1"/>
  <c r="H100" i="24" s="1"/>
  <c r="H92" i="24"/>
  <c r="H91" i="24" s="1"/>
  <c r="H90" i="24" s="1"/>
  <c r="H86" i="24"/>
  <c r="H85" i="24" s="1"/>
  <c r="H84" i="24" s="1"/>
  <c r="H83" i="24" s="1"/>
  <c r="H80" i="24"/>
  <c r="H79" i="24" s="1"/>
  <c r="H78" i="24" s="1"/>
  <c r="H76" i="24"/>
  <c r="H75" i="24" s="1"/>
  <c r="H74" i="24" s="1"/>
  <c r="H69" i="24"/>
  <c r="H68" i="24" s="1"/>
  <c r="H67" i="24" s="1"/>
  <c r="H66" i="24" s="1"/>
  <c r="H65" i="24" s="1"/>
  <c r="H63" i="24"/>
  <c r="H61" i="24"/>
  <c r="H55" i="24"/>
  <c r="H53" i="24"/>
  <c r="H50" i="24"/>
  <c r="H49" i="24" s="1"/>
  <c r="H45" i="24"/>
  <c r="H44" i="24" s="1"/>
  <c r="H43" i="24" s="1"/>
  <c r="H42" i="24" s="1"/>
  <c r="H40" i="24"/>
  <c r="H39" i="24" s="1"/>
  <c r="H38" i="24" s="1"/>
  <c r="H37" i="24" s="1"/>
  <c r="H35" i="24"/>
  <c r="H34" i="24" s="1"/>
  <c r="H33" i="24" s="1"/>
  <c r="H32" i="24" s="1"/>
  <c r="H30" i="24"/>
  <c r="H29" i="24" s="1"/>
  <c r="H27" i="24"/>
  <c r="H26" i="24" s="1"/>
  <c r="H24" i="24"/>
  <c r="H22" i="24"/>
  <c r="H19" i="24"/>
  <c r="H18" i="24" s="1"/>
  <c r="H14" i="24"/>
  <c r="H13" i="24" s="1"/>
  <c r="H12" i="24" s="1"/>
  <c r="H11" i="24" s="1"/>
  <c r="H103" i="3"/>
  <c r="H102" i="3" s="1"/>
  <c r="G103" i="3"/>
  <c r="G102" i="3" s="1"/>
  <c r="F103" i="3"/>
  <c r="F102" i="3" s="1"/>
  <c r="G67" i="24" l="1"/>
  <c r="G66" i="24" s="1"/>
  <c r="G65" i="24" s="1"/>
  <c r="H122" i="24"/>
  <c r="G60" i="24"/>
  <c r="G59" i="24" s="1"/>
  <c r="G58" i="24" s="1"/>
  <c r="H52" i="24"/>
  <c r="H48" i="24" s="1"/>
  <c r="H47" i="24" s="1"/>
  <c r="H60" i="24"/>
  <c r="H59" i="24" s="1"/>
  <c r="H58" i="24" s="1"/>
  <c r="H115" i="24"/>
  <c r="G73" i="24"/>
  <c r="G72" i="24" s="1"/>
  <c r="G71" i="24" s="1"/>
  <c r="G21" i="24"/>
  <c r="G17" i="24" s="1"/>
  <c r="G122" i="24"/>
  <c r="H21" i="24"/>
  <c r="G52" i="24"/>
  <c r="G48" i="24" s="1"/>
  <c r="G47" i="24" s="1"/>
  <c r="G115" i="24"/>
  <c r="G89" i="24"/>
  <c r="G88" i="24" s="1"/>
  <c r="G83" i="24"/>
  <c r="H73" i="24"/>
  <c r="H72" i="24" s="1"/>
  <c r="H71" i="24" s="1"/>
  <c r="H89" i="24"/>
  <c r="H88" i="24" s="1"/>
  <c r="H82" i="24" s="1"/>
  <c r="C14" i="14"/>
  <c r="C13" i="14" s="1"/>
  <c r="C12" i="14" s="1"/>
  <c r="D14" i="14"/>
  <c r="D13" i="14" s="1"/>
  <c r="D12" i="14" s="1"/>
  <c r="G114" i="24" l="1"/>
  <c r="G113" i="24" s="1"/>
  <c r="G112" i="24" s="1"/>
  <c r="H114" i="24"/>
  <c r="H113" i="24" s="1"/>
  <c r="H112" i="24" s="1"/>
  <c r="H17" i="24"/>
  <c r="H16" i="24" s="1"/>
  <c r="H10" i="24" s="1"/>
  <c r="G82" i="24"/>
  <c r="G16" i="24"/>
  <c r="G10" i="24" s="1"/>
  <c r="H9" i="24" l="1"/>
  <c r="H156" i="24" s="1"/>
  <c r="G9" i="24"/>
  <c r="H123" i="3"/>
  <c r="H122" i="3" s="1"/>
  <c r="G123" i="3"/>
  <c r="G122" i="3" s="1"/>
  <c r="F123" i="3"/>
  <c r="F122" i="3" s="1"/>
  <c r="F114" i="3"/>
  <c r="F113" i="3" s="1"/>
  <c r="F111" i="3"/>
  <c r="F109" i="3"/>
  <c r="F106" i="3"/>
  <c r="F105" i="3" s="1"/>
  <c r="F100" i="3"/>
  <c r="F96" i="3"/>
  <c r="F93" i="3"/>
  <c r="F91" i="3"/>
  <c r="F88" i="3"/>
  <c r="F87" i="3" s="1"/>
  <c r="F85" i="3"/>
  <c r="F84" i="3" s="1"/>
  <c r="F82" i="3"/>
  <c r="F80" i="3"/>
  <c r="F77" i="3"/>
  <c r="F76" i="3" s="1"/>
  <c r="F56" i="3"/>
  <c r="F54" i="3"/>
  <c r="F51" i="3"/>
  <c r="F49" i="3"/>
  <c r="F47" i="3"/>
  <c r="F43" i="3"/>
  <c r="F42" i="3" s="1"/>
  <c r="F41" i="3" s="1"/>
  <c r="F39" i="3"/>
  <c r="F38" i="3" s="1"/>
  <c r="F31" i="3" s="1"/>
  <c r="F29" i="3"/>
  <c r="F28" i="3" s="1"/>
  <c r="F27" i="3" s="1"/>
  <c r="F25" i="3"/>
  <c r="F24" i="3" s="1"/>
  <c r="F23" i="3" s="1"/>
  <c r="F20" i="3"/>
  <c r="F19" i="3" s="1"/>
  <c r="F18" i="3" s="1"/>
  <c r="F16" i="3"/>
  <c r="F15" i="3" s="1"/>
  <c r="F14" i="3" s="1"/>
  <c r="F11" i="3"/>
  <c r="G114" i="3"/>
  <c r="G113" i="3" s="1"/>
  <c r="G111" i="3"/>
  <c r="G109" i="3"/>
  <c r="G106" i="3"/>
  <c r="G105" i="3" s="1"/>
  <c r="G100" i="3"/>
  <c r="G97" i="3"/>
  <c r="G96" i="3" s="1"/>
  <c r="G91" i="3"/>
  <c r="G88" i="3"/>
  <c r="G87" i="3" s="1"/>
  <c r="G85" i="3"/>
  <c r="G84" i="3" s="1"/>
  <c r="G82" i="3"/>
  <c r="G80" i="3"/>
  <c r="G77" i="3"/>
  <c r="G76" i="3" s="1"/>
  <c r="G66" i="3"/>
  <c r="G64" i="3" s="1"/>
  <c r="G56" i="3"/>
  <c r="G54" i="3"/>
  <c r="G53" i="3"/>
  <c r="G51" i="3"/>
  <c r="G49" i="3"/>
  <c r="G47" i="3"/>
  <c r="G43" i="3"/>
  <c r="G42" i="3" s="1"/>
  <c r="G41" i="3" s="1"/>
  <c r="G39" i="3"/>
  <c r="G38" i="3" s="1"/>
  <c r="G31" i="3" s="1"/>
  <c r="G29" i="3"/>
  <c r="G28" i="3" s="1"/>
  <c r="G27" i="3" s="1"/>
  <c r="G25" i="3"/>
  <c r="G24" i="3" s="1"/>
  <c r="G23" i="3" s="1"/>
  <c r="G20" i="3"/>
  <c r="G19" i="3" s="1"/>
  <c r="G18" i="3" s="1"/>
  <c r="G16" i="3"/>
  <c r="G15" i="3" s="1"/>
  <c r="G14" i="3" s="1"/>
  <c r="G11" i="3"/>
  <c r="G13" i="3" l="1"/>
  <c r="F13" i="3"/>
  <c r="F79" i="3"/>
  <c r="F90" i="3"/>
  <c r="F64" i="3"/>
  <c r="G108" i="3"/>
  <c r="F46" i="3"/>
  <c r="F45" i="3" s="1"/>
  <c r="G46" i="3"/>
  <c r="G45" i="3" s="1"/>
  <c r="G79" i="3"/>
  <c r="F108" i="3"/>
  <c r="F22" i="3"/>
  <c r="G22" i="3"/>
  <c r="H20" i="3"/>
  <c r="H19" i="3" s="1"/>
  <c r="H18" i="3" s="1"/>
  <c r="H16" i="3"/>
  <c r="H15" i="3" s="1"/>
  <c r="H14" i="3" s="1"/>
  <c r="F156" i="1"/>
  <c r="F155" i="1" s="1"/>
  <c r="F154" i="1" s="1"/>
  <c r="F153" i="1" s="1"/>
  <c r="F152" i="1" s="1"/>
  <c r="F136" i="1"/>
  <c r="F135" i="1" s="1"/>
  <c r="F134" i="1" s="1"/>
  <c r="F133" i="1" s="1"/>
  <c r="F125" i="1"/>
  <c r="F123" i="1"/>
  <c r="F120" i="1"/>
  <c r="F118" i="1"/>
  <c r="F116" i="1"/>
  <c r="F110" i="1"/>
  <c r="F109" i="1" s="1"/>
  <c r="F108" i="1" s="1"/>
  <c r="F106" i="1"/>
  <c r="F105" i="1" s="1"/>
  <c r="F104" i="1" s="1"/>
  <c r="F102" i="1"/>
  <c r="F101" i="1" s="1"/>
  <c r="F100" i="1" s="1"/>
  <c r="F92" i="1"/>
  <c r="F91" i="1" s="1"/>
  <c r="F90" i="1" s="1"/>
  <c r="F86" i="1"/>
  <c r="F85" i="1" s="1"/>
  <c r="F84" i="1" s="1"/>
  <c r="F80" i="1"/>
  <c r="F79" i="1" s="1"/>
  <c r="F78" i="1" s="1"/>
  <c r="F76" i="1"/>
  <c r="F75" i="1" s="1"/>
  <c r="F74" i="1" s="1"/>
  <c r="F69" i="1"/>
  <c r="F68" i="1" s="1"/>
  <c r="F10" i="3" s="1"/>
  <c r="F63" i="1"/>
  <c r="F61" i="1"/>
  <c r="F55" i="1"/>
  <c r="F53" i="1"/>
  <c r="F50" i="1"/>
  <c r="F49" i="1" s="1"/>
  <c r="F45" i="1"/>
  <c r="F44" i="1" s="1"/>
  <c r="F43" i="1" s="1"/>
  <c r="F42" i="1" s="1"/>
  <c r="F40" i="1"/>
  <c r="F39" i="1" s="1"/>
  <c r="F38" i="1" s="1"/>
  <c r="F37" i="1" s="1"/>
  <c r="F35" i="1"/>
  <c r="F34" i="1" s="1"/>
  <c r="F33" i="1" s="1"/>
  <c r="F32" i="1" s="1"/>
  <c r="F30" i="1"/>
  <c r="F29" i="1" s="1"/>
  <c r="F27" i="1"/>
  <c r="F26" i="1" s="1"/>
  <c r="F24" i="1"/>
  <c r="F19" i="1"/>
  <c r="F18" i="1" s="1"/>
  <c r="F14" i="1"/>
  <c r="F13" i="1" s="1"/>
  <c r="F12" i="1" s="1"/>
  <c r="F11" i="1" s="1"/>
  <c r="G156" i="1"/>
  <c r="G155" i="1" s="1"/>
  <c r="G154" i="1" s="1"/>
  <c r="G153" i="1" s="1"/>
  <c r="G152" i="1" s="1"/>
  <c r="G125" i="1"/>
  <c r="G123" i="1"/>
  <c r="G120" i="1"/>
  <c r="G118" i="1"/>
  <c r="G116" i="1"/>
  <c r="G110" i="1"/>
  <c r="G109" i="1" s="1"/>
  <c r="G108" i="1" s="1"/>
  <c r="G106" i="1"/>
  <c r="G105" i="1" s="1"/>
  <c r="G104" i="1" s="1"/>
  <c r="G102" i="1"/>
  <c r="G101" i="1" s="1"/>
  <c r="G100" i="1" s="1"/>
  <c r="G92" i="1"/>
  <c r="G91" i="1" s="1"/>
  <c r="G90" i="1" s="1"/>
  <c r="G86" i="1"/>
  <c r="G85" i="1" s="1"/>
  <c r="G84" i="1" s="1"/>
  <c r="G83" i="1" s="1"/>
  <c r="G80" i="1"/>
  <c r="G79" i="1" s="1"/>
  <c r="G78" i="1" s="1"/>
  <c r="G76" i="1"/>
  <c r="G75" i="1" s="1"/>
  <c r="G74" i="1" s="1"/>
  <c r="G69" i="1"/>
  <c r="G68" i="1" s="1"/>
  <c r="G63" i="1"/>
  <c r="G61" i="1"/>
  <c r="G55" i="1"/>
  <c r="G53" i="1"/>
  <c r="G50" i="1"/>
  <c r="G49" i="1" s="1"/>
  <c r="G45" i="1"/>
  <c r="G44" i="1" s="1"/>
  <c r="G43" i="1" s="1"/>
  <c r="G42" i="1" s="1"/>
  <c r="G40" i="1"/>
  <c r="G39" i="1" s="1"/>
  <c r="G38" i="1" s="1"/>
  <c r="G37" i="1" s="1"/>
  <c r="G35" i="1"/>
  <c r="G34" i="1" s="1"/>
  <c r="G33" i="1" s="1"/>
  <c r="G32" i="1" s="1"/>
  <c r="G30" i="1"/>
  <c r="G29" i="1" s="1"/>
  <c r="G27" i="1"/>
  <c r="G26" i="1" s="1"/>
  <c r="G24" i="1"/>
  <c r="G22" i="1"/>
  <c r="G19" i="1"/>
  <c r="G18" i="1" s="1"/>
  <c r="G14" i="1"/>
  <c r="G13" i="1" s="1"/>
  <c r="G12" i="1" s="1"/>
  <c r="G11" i="1" s="1"/>
  <c r="G67" i="1" l="1"/>
  <c r="G10" i="3"/>
  <c r="H13" i="3"/>
  <c r="F75" i="3"/>
  <c r="G122" i="1"/>
  <c r="G73" i="1"/>
  <c r="G72" i="1" s="1"/>
  <c r="G71" i="1" s="1"/>
  <c r="F73" i="1"/>
  <c r="F72" i="1" s="1"/>
  <c r="F71" i="1" s="1"/>
  <c r="F122" i="1"/>
  <c r="F67" i="1"/>
  <c r="G52" i="1"/>
  <c r="G60" i="1"/>
  <c r="G59" i="1" s="1"/>
  <c r="G58" i="1" s="1"/>
  <c r="G115" i="1"/>
  <c r="F52" i="1"/>
  <c r="F48" i="1" s="1"/>
  <c r="F47" i="1" s="1"/>
  <c r="F60" i="1"/>
  <c r="F59" i="1" s="1"/>
  <c r="F58" i="1" s="1"/>
  <c r="F115" i="1"/>
  <c r="G21" i="1"/>
  <c r="G17" i="1" s="1"/>
  <c r="F21" i="1"/>
  <c r="F17" i="1" s="1"/>
  <c r="F83" i="1"/>
  <c r="F89" i="1"/>
  <c r="F88" i="1" s="1"/>
  <c r="G89" i="1"/>
  <c r="G88" i="1" s="1"/>
  <c r="G82" i="1" s="1"/>
  <c r="G114" i="1" l="1"/>
  <c r="G113" i="1" s="1"/>
  <c r="G112" i="1" s="1"/>
  <c r="F66" i="1"/>
  <c r="F65" i="1" s="1"/>
  <c r="F9" i="3"/>
  <c r="F125" i="3" s="1"/>
  <c r="G66" i="1"/>
  <c r="G65" i="1" s="1"/>
  <c r="G9" i="3"/>
  <c r="F114" i="1"/>
  <c r="F113" i="1" s="1"/>
  <c r="F112" i="1" s="1"/>
  <c r="F82" i="1"/>
  <c r="G48" i="1"/>
  <c r="G47" i="1" s="1"/>
  <c r="G95" i="3"/>
  <c r="G93" i="3" s="1"/>
  <c r="G90" i="3" s="1"/>
  <c r="G75" i="3" s="1"/>
  <c r="G125" i="3" s="1"/>
  <c r="G16" i="1"/>
  <c r="F16" i="1"/>
  <c r="F10" i="1" s="1"/>
  <c r="H156" i="1"/>
  <c r="H155" i="1" s="1"/>
  <c r="H154" i="1" s="1"/>
  <c r="H153" i="1" s="1"/>
  <c r="H152" i="1" s="1"/>
  <c r="H80" i="1"/>
  <c r="H79" i="1" s="1"/>
  <c r="H78" i="1" s="1"/>
  <c r="H76" i="1"/>
  <c r="H75" i="1" s="1"/>
  <c r="H74" i="1" s="1"/>
  <c r="F158" i="1" l="1"/>
  <c r="C19" i="14" s="1"/>
  <c r="C18" i="14" s="1"/>
  <c r="C17" i="14" s="1"/>
  <c r="C16" i="14" s="1"/>
  <c r="C11" i="14" s="1"/>
  <c r="C20" i="14" s="1"/>
  <c r="C10" i="14" s="1"/>
  <c r="G10" i="1"/>
  <c r="I137" i="24"/>
  <c r="I136" i="24" s="1"/>
  <c r="I135" i="24" s="1"/>
  <c r="I134" i="24" s="1"/>
  <c r="I133" i="24" s="1"/>
  <c r="I123" i="24"/>
  <c r="I120" i="24"/>
  <c r="I118" i="24"/>
  <c r="I116" i="24"/>
  <c r="I110" i="24"/>
  <c r="I109" i="24" s="1"/>
  <c r="I108" i="24" s="1"/>
  <c r="I106" i="24"/>
  <c r="I105" i="24" s="1"/>
  <c r="I104" i="24" s="1"/>
  <c r="I102" i="24"/>
  <c r="I101" i="24" s="1"/>
  <c r="I100" i="24" s="1"/>
  <c r="I92" i="24"/>
  <c r="I91" i="24" s="1"/>
  <c r="I90" i="24" s="1"/>
  <c r="I86" i="24"/>
  <c r="I85" i="24" s="1"/>
  <c r="I84" i="24" s="1"/>
  <c r="I83" i="24" s="1"/>
  <c r="I80" i="24"/>
  <c r="I79" i="24" s="1"/>
  <c r="I78" i="24" s="1"/>
  <c r="I76" i="24"/>
  <c r="I75" i="24" s="1"/>
  <c r="I74" i="24" s="1"/>
  <c r="I69" i="24"/>
  <c r="I68" i="24" s="1"/>
  <c r="I67" i="24" s="1"/>
  <c r="I66" i="24" s="1"/>
  <c r="I65" i="24" s="1"/>
  <c r="I63" i="24"/>
  <c r="I61" i="24"/>
  <c r="I55" i="24"/>
  <c r="I53" i="24"/>
  <c r="I50" i="24"/>
  <c r="I49" i="24" s="1"/>
  <c r="I45" i="24"/>
  <c r="I44" i="24" s="1"/>
  <c r="I43" i="24" s="1"/>
  <c r="I42" i="24" s="1"/>
  <c r="I40" i="24"/>
  <c r="I39" i="24" s="1"/>
  <c r="I35" i="24"/>
  <c r="I34" i="24" s="1"/>
  <c r="I33" i="24" s="1"/>
  <c r="I32" i="24" s="1"/>
  <c r="I30" i="24"/>
  <c r="I29" i="24" s="1"/>
  <c r="I27" i="24"/>
  <c r="I26" i="24" s="1"/>
  <c r="I24" i="24"/>
  <c r="I22" i="24"/>
  <c r="I19" i="24"/>
  <c r="I18" i="24" s="1"/>
  <c r="I14" i="24"/>
  <c r="I13" i="24" s="1"/>
  <c r="I12" i="24" s="1"/>
  <c r="I11" i="24" s="1"/>
  <c r="G158" i="1" l="1"/>
  <c r="D19" i="14" s="1"/>
  <c r="D18" i="14" s="1"/>
  <c r="D17" i="14" s="1"/>
  <c r="D16" i="14" s="1"/>
  <c r="D11" i="14" s="1"/>
  <c r="D20" i="14" s="1"/>
  <c r="D10" i="14" s="1"/>
  <c r="I38" i="24"/>
  <c r="I37" i="24" s="1"/>
  <c r="I122" i="24"/>
  <c r="I52" i="24"/>
  <c r="I48" i="24" s="1"/>
  <c r="I47" i="24" s="1"/>
  <c r="I21" i="24"/>
  <c r="I115" i="24"/>
  <c r="I89" i="24"/>
  <c r="I88" i="24" s="1"/>
  <c r="I82" i="24" s="1"/>
  <c r="I60" i="24"/>
  <c r="I59" i="24" s="1"/>
  <c r="I58" i="24" s="1"/>
  <c r="I73" i="24"/>
  <c r="I72" i="24" s="1"/>
  <c r="I71" i="24" s="1"/>
  <c r="H85" i="3"/>
  <c r="H80" i="3"/>
  <c r="H82" i="3"/>
  <c r="H66" i="3"/>
  <c r="H64" i="3" s="1"/>
  <c r="H53" i="3"/>
  <c r="I114" i="24" l="1"/>
  <c r="I113" i="24" s="1"/>
  <c r="I17" i="24"/>
  <c r="I16" i="24" s="1"/>
  <c r="I10" i="24" s="1"/>
  <c r="I112" i="24" l="1"/>
  <c r="I9" i="24" s="1"/>
  <c r="I156" i="24" s="1"/>
  <c r="H54" i="3" l="1"/>
  <c r="H30" i="1"/>
  <c r="H29" i="1" s="1"/>
  <c r="E14" i="14" l="1"/>
  <c r="E13" i="14" s="1"/>
  <c r="E12" i="14" s="1"/>
  <c r="H11" i="3" l="1"/>
  <c r="H97" i="3" l="1"/>
  <c r="H96" i="3" s="1"/>
  <c r="H56" i="3"/>
  <c r="H49" i="3"/>
  <c r="H47" i="3"/>
  <c r="H43" i="3"/>
  <c r="H42" i="3" s="1"/>
  <c r="H39" i="3"/>
  <c r="H38" i="3" s="1"/>
  <c r="H29" i="3"/>
  <c r="H28" i="3" s="1"/>
  <c r="H25" i="3"/>
  <c r="H24" i="3" s="1"/>
  <c r="H111" i="3"/>
  <c r="H109" i="3"/>
  <c r="H91" i="3"/>
  <c r="H88" i="3"/>
  <c r="H87" i="3" s="1"/>
  <c r="H106" i="3"/>
  <c r="H105" i="3" s="1"/>
  <c r="H84" i="3"/>
  <c r="H114" i="3"/>
  <c r="H113" i="3" s="1"/>
  <c r="H77" i="3"/>
  <c r="H76" i="3" s="1"/>
  <c r="H100" i="3"/>
  <c r="H46" i="3" l="1"/>
  <c r="H45" i="3" s="1"/>
  <c r="H31" i="3"/>
  <c r="H27" i="3"/>
  <c r="H108" i="3"/>
  <c r="H23" i="3"/>
  <c r="H41" i="3"/>
  <c r="H79" i="3"/>
  <c r="H27" i="1"/>
  <c r="H26" i="1" s="1"/>
  <c r="H22" i="3" l="1"/>
  <c r="H125" i="1"/>
  <c r="H123" i="1"/>
  <c r="H120" i="1"/>
  <c r="H118" i="1"/>
  <c r="H116" i="1"/>
  <c r="H110" i="1"/>
  <c r="H109" i="1" s="1"/>
  <c r="H106" i="1"/>
  <c r="H105" i="1" s="1"/>
  <c r="H102" i="1"/>
  <c r="H101" i="1" s="1"/>
  <c r="H92" i="1"/>
  <c r="H91" i="1" s="1"/>
  <c r="H86" i="1"/>
  <c r="H69" i="1"/>
  <c r="H68" i="1" s="1"/>
  <c r="H63" i="1"/>
  <c r="H61" i="1"/>
  <c r="H55" i="1"/>
  <c r="H53" i="1"/>
  <c r="H50" i="1"/>
  <c r="H49" i="1" s="1"/>
  <c r="H45" i="1"/>
  <c r="H44" i="1" s="1"/>
  <c r="H43" i="1" s="1"/>
  <c r="H42" i="1" s="1"/>
  <c r="H40" i="1"/>
  <c r="H39" i="1" s="1"/>
  <c r="H38" i="1" s="1"/>
  <c r="H37" i="1" s="1"/>
  <c r="H35" i="1"/>
  <c r="H34" i="1" s="1"/>
  <c r="H33" i="1" s="1"/>
  <c r="H32" i="1" s="1"/>
  <c r="H24" i="1"/>
  <c r="H22" i="1"/>
  <c r="H18" i="1"/>
  <c r="H14" i="1"/>
  <c r="H13" i="1" s="1"/>
  <c r="H12" i="1" s="1"/>
  <c r="H11" i="1" s="1"/>
  <c r="H67" i="1" l="1"/>
  <c r="H10" i="3"/>
  <c r="H122" i="1"/>
  <c r="H115" i="1"/>
  <c r="H85" i="1"/>
  <c r="H84" i="1" s="1"/>
  <c r="H83" i="1" s="1"/>
  <c r="H90" i="1"/>
  <c r="H21" i="1"/>
  <c r="H17" i="1" s="1"/>
  <c r="H60" i="1"/>
  <c r="H59" i="1" s="1"/>
  <c r="H58" i="1" s="1"/>
  <c r="H52" i="1"/>
  <c r="H95" i="3" s="1"/>
  <c r="H93" i="3" s="1"/>
  <c r="H90" i="3" s="1"/>
  <c r="H75" i="3" s="1"/>
  <c r="H100" i="1"/>
  <c r="H104" i="1"/>
  <c r="H108" i="1"/>
  <c r="H66" i="1" l="1"/>
  <c r="H65" i="1" s="1"/>
  <c r="H9" i="3"/>
  <c r="H125" i="3" s="1"/>
  <c r="H114" i="1"/>
  <c r="H113" i="1" s="1"/>
  <c r="H112" i="1" s="1"/>
  <c r="H48" i="1"/>
  <c r="H47" i="1" s="1"/>
  <c r="H16" i="1"/>
  <c r="H89" i="1"/>
  <c r="H88" i="1" s="1"/>
  <c r="H82" i="1" s="1"/>
  <c r="H10" i="1" l="1"/>
  <c r="H73" i="1"/>
  <c r="H72" i="1" s="1"/>
  <c r="H71" i="1" s="1"/>
  <c r="H158" i="1" l="1"/>
  <c r="E19" i="14" s="1"/>
  <c r="E18" i="14" s="1"/>
  <c r="E17" i="14" s="1"/>
  <c r="E16" i="14" s="1"/>
  <c r="E11" i="14" s="1"/>
  <c r="E20" i="14" s="1"/>
  <c r="E10" i="14" s="1"/>
  <c r="G156" i="24"/>
</calcChain>
</file>

<file path=xl/sharedStrings.xml><?xml version="1.0" encoding="utf-8"?>
<sst xmlns="http://schemas.openxmlformats.org/spreadsheetml/2006/main" count="1512" uniqueCount="349">
  <si>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</si>
  <si>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</si>
  <si>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</si>
  <si>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</si>
  <si>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</si>
  <si>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</si>
  <si>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</si>
  <si>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</si>
  <si>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</si>
  <si>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</si>
  <si>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</si>
  <si>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</si>
  <si>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</si>
  <si>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</si>
  <si>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</si>
  <si>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</si>
  <si>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</si>
  <si>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</si>
  <si>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</si>
  <si>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</si>
  <si>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</si>
  <si>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</si>
  <si>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</si>
  <si>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</si>
  <si>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</si>
  <si>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</si>
  <si>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</si>
  <si>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</si>
  <si>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</si>
  <si>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</si>
  <si>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</si>
  <si>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</si>
  <si>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</si>
  <si>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</si>
  <si>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</si>
  <si>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</si>
  <si>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</si>
  <si>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</si>
  <si>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</si>
  <si>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</si>
  <si>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</si>
  <si>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</si>
  <si>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</si>
  <si>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</si>
  <si>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</si>
  <si>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</si>
  <si>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</si>
  <si>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</si>
  <si>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</si>
  <si>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</si>
  <si>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</si>
  <si>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</si>
  <si>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</si>
  <si>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</si>
  <si>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</si>
  <si>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</si>
  <si>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</si>
  <si>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</si>
  <si>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</si>
  <si>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</si>
  <si>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</si>
  <si>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</si>
  <si>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</si>
  <si>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</si>
  <si>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</si>
  <si>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</si>
  <si>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</si>
  <si>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</si>
  <si>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</si>
  <si>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</si>
  <si>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</si>
  <si>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</si>
  <si>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</si>
  <si>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</si>
  <si>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</si>
  <si>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</si>
  <si>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</si>
  <si>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</si>
  <si>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</si>
  <si>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</si>
  <si>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</si>
  <si>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</si>
  <si>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</si>
  <si>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</si>
  <si>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</si>
  <si>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</si>
  <si>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</si>
  <si>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</si>
  <si>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</si>
  <si>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</si>
  <si>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</si>
  <si>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</si>
  <si>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</si>
  <si>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</si>
  <si>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Приложнение 6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</si>
  <si>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</si>
  <si>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</si>
  <si>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</si>
  <si>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</si>
  <si>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</si>
  <si>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</si>
  <si>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</si>
  <si>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</si>
  <si>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</si>
  <si>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</si>
  <si>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</si>
  <si>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</si>
  <si>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</si>
  <si>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</si>
  <si>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</si>
  <si>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</si>
  <si>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</si>
  <si>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</si>
  <si>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</si>
  <si>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</si>
  <si>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</si>
  <si>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</si>
  <si>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</si>
  <si>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</si>
  <si>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</si>
  <si>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</si>
  <si>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</si>
  <si>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</si>
  <si>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</si>
  <si>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</si>
  <si>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</si>
  <si>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Социальные выплаты гражданам,кроме публичных нормативных социальных выплат</t>
  </si>
  <si>
    <t>2021 год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</si>
  <si>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</si>
  <si>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</si>
  <si>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</si>
  <si>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</si>
  <si>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</si>
  <si>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</si>
  <si>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</si>
  <si>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</si>
  <si>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</si>
  <si>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</si>
  <si>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</si>
  <si>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</si>
  <si>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</si>
  <si>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</si>
  <si>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</si>
  <si>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</si>
  <si>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</si>
  <si>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</si>
  <si>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</si>
  <si>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</si>
  <si>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</si>
  <si>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</si>
  <si>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</si>
  <si>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</si>
  <si>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</si>
  <si>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</si>
  <si>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</si>
  <si>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</si>
  <si>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</si>
  <si>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</si>
  <si>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</si>
  <si>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</si>
  <si>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</si>
  <si>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</si>
  <si>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</si>
  <si>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</si>
  <si>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</si>
  <si>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</si>
  <si>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</si>
  <si>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</si>
  <si>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</si>
  <si>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</si>
  <si>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</si>
  <si>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"Уличное освещение" муниципальной программы "Благоустройство территории  Улыбинскогосельсовета</t>
  </si>
  <si>
    <t>к решению сессии Совета депутатов Улыбинского сельсовета</t>
  </si>
  <si>
    <t>2023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</si>
  <si>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</si>
  <si>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</si>
  <si>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ВЕДОМСТВЕННАЯ СТРУКТУРА РАСХОДОВ МЕСТНОГО БЮДЖЕТА НА 2021 ГОД И ПЛАНОВЫЙ ПЕРИОД 2022 И 2023 годов</t>
  </si>
  <si>
    <t xml:space="preserve">           ИСТОЧНИКИ ФИНАНСИРОВАНИЯ ДЕФИЦИТА МЕСТНОГО БЮДЖЕТА НА 2021 ГОД И ПЛАНОВЫЙ ПЕРИОД 2022 И 2023 ГОДОВ 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</si>
  <si>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</si>
  <si>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t>
  </si>
  <si>
    <t>Софинансирование на 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t>
  </si>
  <si>
    <t>58.1.00.70370</t>
  </si>
  <si>
    <t>58.1.00.S0370</t>
  </si>
  <si>
    <t>Реализация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</si>
  <si>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Софинансирование реализации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</si>
  <si>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59.0.00.L2992</t>
  </si>
  <si>
    <t>Приложение 3</t>
  </si>
  <si>
    <t>к решению сессии Совета депутатов</t>
  </si>
  <si>
    <t xml:space="preserve">Улыбинского сельсовета </t>
  </si>
  <si>
    <t>Доходы местного бюджета на 2021 год и плановый период 2022-2023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</si>
  <si>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</si>
  <si>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</si>
  <si>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</si>
  <si>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</si>
  <si>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2021 год</t>
  </si>
  <si>
    <t>Доходы 
бюджета
2022 год</t>
  </si>
  <si>
    <t>Доходы 
бюджета
2023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</si>
  <si>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</si>
  <si>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</si>
  <si>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</si>
  <si>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</si>
  <si>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</si>
  <si>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</si>
  <si>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</si>
  <si>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</si>
  <si>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</si>
  <si>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</si>
  <si>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</si>
  <si>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</si>
  <si>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</si>
  <si>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</si>
  <si>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182</t>
  </si>
  <si>
    <t>01</t>
  </si>
  <si>
    <t>НАЛОГОВЫЕ ДОХОДЫ</t>
  </si>
  <si>
    <t>3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</si>
  <si>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</si>
  <si>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</si>
  <si>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</si>
  <si>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</si>
  <si>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</si>
  <si>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</si>
  <si>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</si>
  <si>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</si>
  <si>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</si>
  <si>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</si>
  <si>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</si>
  <si>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</si>
  <si>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</si>
  <si>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</si>
  <si>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</si>
  <si>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</si>
  <si>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</si>
  <si>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</si>
  <si>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</si>
  <si>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</si>
  <si>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</si>
  <si>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</si>
  <si>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</si>
  <si>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</si>
  <si>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</si>
  <si>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</si>
  <si>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</si>
  <si>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</si>
  <si>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</si>
  <si>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</si>
  <si>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</si>
  <si>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</si>
  <si>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</si>
  <si>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</si>
  <si>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</si>
  <si>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</si>
  <si>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</si>
  <si>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</si>
  <si>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</si>
  <si>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</si>
  <si>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</si>
  <si>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</si>
  <si>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границаз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</si>
  <si>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</si>
  <si>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</si>
  <si>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</si>
  <si>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</si>
  <si>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</si>
  <si>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</si>
  <si>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</si>
  <si>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</si>
  <si>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</si>
  <si>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</si>
  <si>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222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</si>
  <si>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</si>
  <si>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</si>
  <si>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</si>
  <si>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</si>
  <si>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</si>
  <si>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</si>
  <si>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</si>
  <si>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25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</si>
  <si>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</si>
  <si>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</si>
  <si>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26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</si>
  <si>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</si>
  <si>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</si>
  <si>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33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</si>
  <si>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</si>
  <si>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34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</si>
  <si>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</si>
  <si>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</si>
  <si>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35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</si>
  <si>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</si>
  <si>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</si>
  <si>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</si>
  <si>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36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</si>
  <si>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</si>
  <si>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</si>
  <si>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</si>
  <si>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47</t>
  </si>
  <si>
    <t>130</t>
  </si>
  <si>
    <t>Доходы от компенсации затрат государства</t>
  </si>
  <si>
    <t>48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</si>
  <si>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</si>
  <si>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</si>
  <si>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</si>
  <si>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</si>
  <si>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</si>
  <si>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</si>
  <si>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</si>
  <si>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</si>
  <si>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БЕЗВОЗМЕЗДНЫЕ ПОСТУПЛЕНИЯ</t>
  </si>
  <si>
    <t>37</t>
  </si>
  <si>
    <t>БЕЗВОЗМЕЗДНЫЕ ПОСТУПЛЕНИЯ ОТ ДРУГИХ БЮДЖЕТОВ БЮДЖЕТНОЙ СИСТЕМЫ РОССИЙСКОЙ ФЕДЕРАЦИИ</t>
  </si>
  <si>
    <t>38</t>
  </si>
  <si>
    <t>150</t>
  </si>
  <si>
    <t>Дотации бюджетам субъектов Российской Федерации и муниципальных образований</t>
  </si>
  <si>
    <t>39</t>
  </si>
  <si>
    <t>001</t>
  </si>
  <si>
    <t>Дотации на выравнивание бюджетной обеспеченности</t>
  </si>
  <si>
    <t>40</t>
  </si>
  <si>
    <t>Дотации бюджетам сельских поселений на выравнивание бюджетной обеспеченности</t>
  </si>
  <si>
    <t>41</t>
  </si>
  <si>
    <t>Субсидии бюджетам бюджетной системы Российской Федерации</t>
  </si>
  <si>
    <t>42</t>
  </si>
  <si>
    <t>29</t>
  </si>
  <si>
    <t>900</t>
  </si>
  <si>
    <t xml:space="preserve">Субсидии бюджетам сельских поселений из местных бюджетов </t>
  </si>
  <si>
    <t>43</t>
  </si>
  <si>
    <t>999</t>
  </si>
  <si>
    <t>Прочие субсидии бюджетам сельских поселений</t>
  </si>
  <si>
    <t>44</t>
  </si>
  <si>
    <t>30</t>
  </si>
  <si>
    <t>Субвенции бюджетам бюджетной системы Российской Федерации</t>
  </si>
  <si>
    <t>45</t>
  </si>
  <si>
    <t>024</t>
  </si>
  <si>
    <t>Субвенции на выполнение передаваемых полномочий субъектов Российской Федерации</t>
  </si>
  <si>
    <t>46</t>
  </si>
  <si>
    <t>Субвенции бюджетам сельских поселений на выполнение передаваемых полномочий субъектов Российской Федерации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</si>
  <si>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</si>
  <si>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</si>
  <si>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</si>
  <si>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</si>
  <si>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51</t>
  </si>
  <si>
    <t>07</t>
  </si>
  <si>
    <t xml:space="preserve">Прочие безвозмездные поступления </t>
  </si>
  <si>
    <t>52</t>
  </si>
  <si>
    <t>Прочие безвозмездные поступления в бюджеты сельских поселений</t>
  </si>
  <si>
    <t>ВСЕГО</t>
  </si>
  <si>
    <t>Иные пенсии, социальные доплаты к пенсиям</t>
  </si>
  <si>
    <t>от 24.06.2021г. № 34</t>
  </si>
  <si>
    <t>от 24.06.2021 № 34</t>
  </si>
  <si>
    <t>Подпрограмма "Озеленение" муниципальной программы "Благоустройство территорииУлыбинского сельсовета"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</si>
</sst>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377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4" borderId="1" xfId="1" applyNumberFormat="1" applyFont="1" applyFill="1" applyBorder="1" applyAlignment="1" applyProtection="1">
      <alignment horizontal="left" vertical="top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0" fontId="10" fillId="0" borderId="0" xfId="1" applyFont="1" applyFill="1" applyAlignment="1">
      <alignment horizontal="right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wrapText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8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 applyFill="1" applyAlignment="1">
      <alignment horizontal="right" wrapText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8" xfId="1" applyNumberFormat="1" applyFont="1" applyFill="1" applyBorder="1" applyAlignment="1" applyProtection="1">
      <alignment horizontal="left" vertical="top" wrapText="1"/>
      <protection hidden="1"/>
    </xf>
    <xf numFmtId="0" fontId="8" fillId="0" borderId="4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3" borderId="1" xfId="0" applyFont="1" applyFill="1" applyBorder="1" applyAlignment="1">
      <alignment horizontal="left" vertical="top"/>
    </xf>
    <xf numFmtId="0" fontId="4" fillId="3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0" fontId="2" fillId="0" borderId="5" xfId="1" applyFont="1" applyFill="1" applyBorder="1" applyAlignment="1">
      <alignment horizontal="center" vertical="center"/>
    </xf>
    <xf numFmtId="168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8" xfId="1" applyNumberFormat="1" applyFont="1" applyFill="1" applyBorder="1" applyAlignment="1" applyProtection="1">
      <alignment horizontal="right" vertical="center"/>
      <protection hidden="1"/>
    </xf>
    <xf numFmtId="167" fontId="9" fillId="3" borderId="8" xfId="1" applyNumberFormat="1" applyFont="1" applyFill="1" applyBorder="1" applyAlignment="1" applyProtection="1">
      <alignment horizontal="right" vertical="center"/>
      <protection hidden="1"/>
    </xf>
    <xf numFmtId="167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2" xfId="1" applyNumberFormat="1" applyFont="1" applyFill="1" applyBorder="1" applyAlignment="1" applyProtection="1">
      <alignment horizontal="right" vertical="center"/>
      <protection hidden="1"/>
    </xf>
    <xf numFmtId="167" fontId="9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7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8" xfId="1" applyNumberFormat="1" applyFont="1" applyFill="1" applyBorder="1" applyAlignment="1" applyProtection="1">
      <alignment horizontal="right" vertical="center"/>
      <protection hidden="1"/>
    </xf>
    <xf numFmtId="0" fontId="18" fillId="3" borderId="1" xfId="0" applyFont="1" applyFill="1" applyBorder="1" applyAlignment="1">
      <alignment horizontal="center" vertical="top" wrapText="1"/>
    </xf>
    <xf numFmtId="164" fontId="4" fillId="0" borderId="11" xfId="1" applyNumberFormat="1" applyFont="1" applyFill="1" applyBorder="1" applyAlignment="1" applyProtection="1">
      <alignment horizontal="center" vertical="center"/>
      <protection hidden="1"/>
    </xf>
    <xf numFmtId="168" fontId="4" fillId="0" borderId="11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2" quotePrefix="1" applyFont="1" applyFill="1" applyAlignment="1">
      <alignment wrapText="1"/>
    </xf>
    <xf numFmtId="49" fontId="20" fillId="0" borderId="0" xfId="2" quotePrefix="1" applyNumberFormat="1" applyFont="1" applyFill="1" applyAlignment="1">
      <alignment wrapText="1"/>
    </xf>
    <xf numFmtId="0" fontId="21" fillId="3" borderId="0" xfId="2" quotePrefix="1" applyFont="1" applyFill="1" applyAlignment="1">
      <alignment wrapText="1"/>
    </xf>
    <xf numFmtId="168" fontId="4" fillId="3" borderId="0" xfId="2" applyNumberFormat="1" applyFont="1" applyFill="1" applyBorder="1" applyAlignment="1">
      <alignment horizontal="right" vertical="top"/>
    </xf>
    <xf numFmtId="0" fontId="19" fillId="0" borderId="0" xfId="2"/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20" fillId="0" borderId="1" xfId="2" quotePrefix="1" applyFont="1" applyFill="1" applyBorder="1" applyAlignment="1">
      <alignment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0" borderId="1" xfId="2" applyNumberFormat="1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top" wrapText="1"/>
    </xf>
    <xf numFmtId="168" fontId="10" fillId="0" borderId="1" xfId="2" applyNumberFormat="1" applyFont="1" applyFill="1" applyBorder="1" applyAlignment="1">
      <alignment vertical="top"/>
    </xf>
    <xf numFmtId="168" fontId="10" fillId="4" borderId="1" xfId="2" applyNumberFormat="1" applyFont="1" applyFill="1" applyBorder="1" applyAlignment="1">
      <alignment vertical="top"/>
    </xf>
    <xf numFmtId="49" fontId="10" fillId="3" borderId="1" xfId="2" applyNumberFormat="1" applyFont="1" applyFill="1" applyBorder="1" applyAlignment="1">
      <alignment horizontal="center" vertical="top"/>
    </xf>
    <xf numFmtId="0" fontId="23" fillId="3" borderId="1" xfId="2" applyNumberFormat="1" applyFont="1" applyFill="1" applyBorder="1" applyAlignment="1">
      <alignment vertical="top" wrapText="1"/>
    </xf>
    <xf numFmtId="168" fontId="23" fillId="3" borderId="1" xfId="2" applyNumberFormat="1" applyFont="1" applyFill="1" applyBorder="1" applyAlignment="1">
      <alignment vertical="top"/>
    </xf>
    <xf numFmtId="0" fontId="10" fillId="3" borderId="1" xfId="2" applyNumberFormat="1" applyFont="1" applyFill="1" applyBorder="1" applyAlignment="1">
      <alignment vertical="top" wrapText="1"/>
    </xf>
    <xf numFmtId="0" fontId="23" fillId="0" borderId="1" xfId="2" applyNumberFormat="1" applyFont="1" applyFill="1" applyBorder="1" applyAlignment="1">
      <alignment vertical="top" wrapText="1"/>
    </xf>
    <xf numFmtId="168" fontId="23" fillId="0" borderId="1" xfId="2" applyNumberFormat="1" applyFont="1" applyFill="1" applyBorder="1" applyAlignment="1">
      <alignment vertical="top"/>
    </xf>
    <xf numFmtId="49" fontId="13" fillId="0" borderId="1" xfId="2" applyNumberFormat="1" applyFont="1" applyFill="1" applyBorder="1" applyAlignment="1">
      <alignment horizontal="left" vertical="top"/>
    </xf>
    <xf numFmtId="49" fontId="13" fillId="0" borderId="1" xfId="2" applyNumberFormat="1" applyFont="1" applyFill="1" applyBorder="1" applyAlignment="1">
      <alignment horizontal="center" vertical="top"/>
    </xf>
    <xf numFmtId="0" fontId="14" fillId="0" borderId="1" xfId="2" applyNumberFormat="1" applyFont="1" applyFill="1" applyBorder="1" applyAlignment="1">
      <alignment vertical="top" wrapText="1"/>
    </xf>
    <xf numFmtId="168" fontId="10" fillId="4" borderId="2" xfId="2" applyNumberFormat="1" applyFont="1" applyFill="1" applyBorder="1" applyAlignment="1">
      <alignment vertical="top"/>
    </xf>
    <xf numFmtId="168" fontId="10" fillId="0" borderId="2" xfId="2" applyNumberFormat="1" applyFont="1" applyFill="1" applyBorder="1" applyAlignment="1">
      <alignment vertical="top"/>
    </xf>
    <xf numFmtId="168" fontId="13" fillId="5" borderId="1" xfId="2" applyNumberFormat="1" applyFont="1" applyFill="1" applyBorder="1" applyAlignment="1">
      <alignment vertical="top"/>
    </xf>
    <xf numFmtId="49" fontId="10" fillId="3" borderId="1" xfId="2" applyNumberFormat="1" applyFont="1" applyFill="1" applyBorder="1" applyAlignment="1">
      <alignment horizontal="left" vertical="top"/>
    </xf>
    <xf numFmtId="0" fontId="16" fillId="0" borderId="1" xfId="2" applyFont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left" vertical="top" wrapText="1"/>
    </xf>
    <xf numFmtId="168" fontId="4" fillId="0" borderId="4" xfId="1" applyNumberFormat="1" applyFont="1" applyFill="1" applyBorder="1" applyAlignment="1" applyProtection="1">
      <alignment vertical="center"/>
      <protection hidden="1"/>
    </xf>
    <xf numFmtId="167" fontId="4" fillId="0" borderId="4" xfId="1" applyNumberFormat="1" applyFont="1" applyFill="1" applyBorder="1" applyAlignment="1" applyProtection="1">
      <alignment vertical="center"/>
      <protection hidden="1"/>
    </xf>
    <xf numFmtId="168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2" fillId="3" borderId="0" xfId="2" applyNumberFormat="1" applyFont="1" applyFill="1" applyBorder="1" applyAlignment="1">
      <alignment horizontal="right" vertical="top"/>
    </xf>
    <xf numFmtId="0" fontId="19" fillId="3" borderId="0" xfId="2" applyFill="1" applyAlignment="1"/>
    <xf numFmtId="0" fontId="22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1" fillId="3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64"/>
  <sheetViews>
    <sheetView topLeftCell="A60" zoomScale="84" zoomScaleNormal="84" workbookViewId="0">
      <selection activeCell="K64" sqref="K64:M64"/>
    </sheetView>
  </sheetViews>
  <sheetFormatPr defaultRowHeight="12.75" x14ac:dyDescent="0.2"/>
  <cols>
    <col min="1" max="1" width="4.5703125" style="301" customWidth="1"/>
    <col min="2" max="2" width="7.42578125" style="301" customWidth="1"/>
    <col min="3" max="3" width="6.7109375" style="301" customWidth="1"/>
    <col min="4" max="4" width="6.140625" style="301" customWidth="1"/>
    <col min="5" max="5" width="5.5703125" style="301" customWidth="1"/>
    <col min="6" max="6" width="6.140625" style="301" customWidth="1"/>
    <col min="7" max="7" width="5" style="301" customWidth="1"/>
    <col min="8" max="8" width="6.42578125" style="301" customWidth="1"/>
    <col min="9" max="9" width="6" style="301" customWidth="1"/>
    <col min="10" max="10" width="55.28515625" style="301" customWidth="1"/>
    <col min="11" max="11" width="11.7109375" style="301" customWidth="1"/>
    <col min="12" max="12" width="9.140625" style="301"/>
    <col min="13" max="13" width="14.140625" style="301" customWidth="1"/>
    <col min="14" max="256" width="9.140625" style="301"/>
    <col min="257" max="257" width="4.5703125" style="301" customWidth="1"/>
    <col min="258" max="258" width="7.42578125" style="301" customWidth="1"/>
    <col min="259" max="259" width="6.7109375" style="301" customWidth="1"/>
    <col min="260" max="260" width="6.140625" style="301" customWidth="1"/>
    <col min="261" max="261" width="5.5703125" style="301" customWidth="1"/>
    <col min="262" max="262" width="6.140625" style="301" customWidth="1"/>
    <col min="263" max="263" width="5" style="301" customWidth="1"/>
    <col min="264" max="264" width="6.42578125" style="301" customWidth="1"/>
    <col min="265" max="265" width="6" style="301" customWidth="1"/>
    <col min="266" max="266" width="55.28515625" style="301" customWidth="1"/>
    <col min="267" max="267" width="11.7109375" style="301" customWidth="1"/>
    <col min="268" max="268" width="9.140625" style="301"/>
    <col min="269" max="269" width="14.140625" style="301" customWidth="1"/>
    <col min="270" max="512" width="9.140625" style="301"/>
    <col min="513" max="513" width="4.5703125" style="301" customWidth="1"/>
    <col min="514" max="514" width="7.42578125" style="301" customWidth="1"/>
    <col min="515" max="515" width="6.7109375" style="301" customWidth="1"/>
    <col min="516" max="516" width="6.140625" style="301" customWidth="1"/>
    <col min="517" max="517" width="5.5703125" style="301" customWidth="1"/>
    <col min="518" max="518" width="6.140625" style="301" customWidth="1"/>
    <col min="519" max="519" width="5" style="301" customWidth="1"/>
    <col min="520" max="520" width="6.42578125" style="301" customWidth="1"/>
    <col min="521" max="521" width="6" style="301" customWidth="1"/>
    <col min="522" max="522" width="55.28515625" style="301" customWidth="1"/>
    <col min="523" max="523" width="11.7109375" style="301" customWidth="1"/>
    <col min="524" max="524" width="9.140625" style="301"/>
    <col min="525" max="525" width="14.140625" style="301" customWidth="1"/>
    <col min="526" max="768" width="9.140625" style="301"/>
    <col min="769" max="769" width="4.5703125" style="301" customWidth="1"/>
    <col min="770" max="770" width="7.42578125" style="301" customWidth="1"/>
    <col min="771" max="771" width="6.7109375" style="301" customWidth="1"/>
    <col min="772" max="772" width="6.140625" style="301" customWidth="1"/>
    <col min="773" max="773" width="5.5703125" style="301" customWidth="1"/>
    <col min="774" max="774" width="6.140625" style="301" customWidth="1"/>
    <col min="775" max="775" width="5" style="301" customWidth="1"/>
    <col min="776" max="776" width="6.42578125" style="301" customWidth="1"/>
    <col min="777" max="777" width="6" style="301" customWidth="1"/>
    <col min="778" max="778" width="55.28515625" style="301" customWidth="1"/>
    <col min="779" max="779" width="11.7109375" style="301" customWidth="1"/>
    <col min="780" max="780" width="9.140625" style="301"/>
    <col min="781" max="781" width="14.140625" style="301" customWidth="1"/>
    <col min="782" max="1024" width="9.140625" style="301"/>
    <col min="1025" max="1025" width="4.5703125" style="301" customWidth="1"/>
    <col min="1026" max="1026" width="7.42578125" style="301" customWidth="1"/>
    <col min="1027" max="1027" width="6.7109375" style="301" customWidth="1"/>
    <col min="1028" max="1028" width="6.140625" style="301" customWidth="1"/>
    <col min="1029" max="1029" width="5.5703125" style="301" customWidth="1"/>
    <col min="1030" max="1030" width="6.140625" style="301" customWidth="1"/>
    <col min="1031" max="1031" width="5" style="301" customWidth="1"/>
    <col min="1032" max="1032" width="6.42578125" style="301" customWidth="1"/>
    <col min="1033" max="1033" width="6" style="301" customWidth="1"/>
    <col min="1034" max="1034" width="55.28515625" style="301" customWidth="1"/>
    <col min="1035" max="1035" width="11.7109375" style="301" customWidth="1"/>
    <col min="1036" max="1036" width="9.140625" style="301"/>
    <col min="1037" max="1037" width="14.140625" style="301" customWidth="1"/>
    <col min="1038" max="1280" width="9.140625" style="301"/>
    <col min="1281" max="1281" width="4.5703125" style="301" customWidth="1"/>
    <col min="1282" max="1282" width="7.42578125" style="301" customWidth="1"/>
    <col min="1283" max="1283" width="6.7109375" style="301" customWidth="1"/>
    <col min="1284" max="1284" width="6.140625" style="301" customWidth="1"/>
    <col min="1285" max="1285" width="5.5703125" style="301" customWidth="1"/>
    <col min="1286" max="1286" width="6.140625" style="301" customWidth="1"/>
    <col min="1287" max="1287" width="5" style="301" customWidth="1"/>
    <col min="1288" max="1288" width="6.42578125" style="301" customWidth="1"/>
    <col min="1289" max="1289" width="6" style="301" customWidth="1"/>
    <col min="1290" max="1290" width="55.28515625" style="301" customWidth="1"/>
    <col min="1291" max="1291" width="11.7109375" style="301" customWidth="1"/>
    <col min="1292" max="1292" width="9.140625" style="301"/>
    <col min="1293" max="1293" width="14.140625" style="301" customWidth="1"/>
    <col min="1294" max="1536" width="9.140625" style="301"/>
    <col min="1537" max="1537" width="4.5703125" style="301" customWidth="1"/>
    <col min="1538" max="1538" width="7.42578125" style="301" customWidth="1"/>
    <col min="1539" max="1539" width="6.7109375" style="301" customWidth="1"/>
    <col min="1540" max="1540" width="6.140625" style="301" customWidth="1"/>
    <col min="1541" max="1541" width="5.5703125" style="301" customWidth="1"/>
    <col min="1542" max="1542" width="6.140625" style="301" customWidth="1"/>
    <col min="1543" max="1543" width="5" style="301" customWidth="1"/>
    <col min="1544" max="1544" width="6.42578125" style="301" customWidth="1"/>
    <col min="1545" max="1545" width="6" style="301" customWidth="1"/>
    <col min="1546" max="1546" width="55.28515625" style="301" customWidth="1"/>
    <col min="1547" max="1547" width="11.7109375" style="301" customWidth="1"/>
    <col min="1548" max="1548" width="9.140625" style="301"/>
    <col min="1549" max="1549" width="14.140625" style="301" customWidth="1"/>
    <col min="1550" max="1792" width="9.140625" style="301"/>
    <col min="1793" max="1793" width="4.5703125" style="301" customWidth="1"/>
    <col min="1794" max="1794" width="7.42578125" style="301" customWidth="1"/>
    <col min="1795" max="1795" width="6.7109375" style="301" customWidth="1"/>
    <col min="1796" max="1796" width="6.140625" style="301" customWidth="1"/>
    <col min="1797" max="1797" width="5.5703125" style="301" customWidth="1"/>
    <col min="1798" max="1798" width="6.140625" style="301" customWidth="1"/>
    <col min="1799" max="1799" width="5" style="301" customWidth="1"/>
    <col min="1800" max="1800" width="6.42578125" style="301" customWidth="1"/>
    <col min="1801" max="1801" width="6" style="301" customWidth="1"/>
    <col min="1802" max="1802" width="55.28515625" style="301" customWidth="1"/>
    <col min="1803" max="1803" width="11.7109375" style="301" customWidth="1"/>
    <col min="1804" max="1804" width="9.140625" style="301"/>
    <col min="1805" max="1805" width="14.140625" style="301" customWidth="1"/>
    <col min="1806" max="2048" width="9.140625" style="301"/>
    <col min="2049" max="2049" width="4.5703125" style="301" customWidth="1"/>
    <col min="2050" max="2050" width="7.42578125" style="301" customWidth="1"/>
    <col min="2051" max="2051" width="6.7109375" style="301" customWidth="1"/>
    <col min="2052" max="2052" width="6.140625" style="301" customWidth="1"/>
    <col min="2053" max="2053" width="5.5703125" style="301" customWidth="1"/>
    <col min="2054" max="2054" width="6.140625" style="301" customWidth="1"/>
    <col min="2055" max="2055" width="5" style="301" customWidth="1"/>
    <col min="2056" max="2056" width="6.42578125" style="301" customWidth="1"/>
    <col min="2057" max="2057" width="6" style="301" customWidth="1"/>
    <col min="2058" max="2058" width="55.28515625" style="301" customWidth="1"/>
    <col min="2059" max="2059" width="11.7109375" style="301" customWidth="1"/>
    <col min="2060" max="2060" width="9.140625" style="301"/>
    <col min="2061" max="2061" width="14.140625" style="301" customWidth="1"/>
    <col min="2062" max="2304" width="9.140625" style="301"/>
    <col min="2305" max="2305" width="4.5703125" style="301" customWidth="1"/>
    <col min="2306" max="2306" width="7.42578125" style="301" customWidth="1"/>
    <col min="2307" max="2307" width="6.7109375" style="301" customWidth="1"/>
    <col min="2308" max="2308" width="6.140625" style="301" customWidth="1"/>
    <col min="2309" max="2309" width="5.5703125" style="301" customWidth="1"/>
    <col min="2310" max="2310" width="6.140625" style="301" customWidth="1"/>
    <col min="2311" max="2311" width="5" style="301" customWidth="1"/>
    <col min="2312" max="2312" width="6.42578125" style="301" customWidth="1"/>
    <col min="2313" max="2313" width="6" style="301" customWidth="1"/>
    <col min="2314" max="2314" width="55.28515625" style="301" customWidth="1"/>
    <col min="2315" max="2315" width="11.7109375" style="301" customWidth="1"/>
    <col min="2316" max="2316" width="9.140625" style="301"/>
    <col min="2317" max="2317" width="14.140625" style="301" customWidth="1"/>
    <col min="2318" max="2560" width="9.140625" style="301"/>
    <col min="2561" max="2561" width="4.5703125" style="301" customWidth="1"/>
    <col min="2562" max="2562" width="7.42578125" style="301" customWidth="1"/>
    <col min="2563" max="2563" width="6.7109375" style="301" customWidth="1"/>
    <col min="2564" max="2564" width="6.140625" style="301" customWidth="1"/>
    <col min="2565" max="2565" width="5.5703125" style="301" customWidth="1"/>
    <col min="2566" max="2566" width="6.140625" style="301" customWidth="1"/>
    <col min="2567" max="2567" width="5" style="301" customWidth="1"/>
    <col min="2568" max="2568" width="6.42578125" style="301" customWidth="1"/>
    <col min="2569" max="2569" width="6" style="301" customWidth="1"/>
    <col min="2570" max="2570" width="55.28515625" style="301" customWidth="1"/>
    <col min="2571" max="2571" width="11.7109375" style="301" customWidth="1"/>
    <col min="2572" max="2572" width="9.140625" style="301"/>
    <col min="2573" max="2573" width="14.140625" style="301" customWidth="1"/>
    <col min="2574" max="2816" width="9.140625" style="301"/>
    <col min="2817" max="2817" width="4.5703125" style="301" customWidth="1"/>
    <col min="2818" max="2818" width="7.42578125" style="301" customWidth="1"/>
    <col min="2819" max="2819" width="6.7109375" style="301" customWidth="1"/>
    <col min="2820" max="2820" width="6.140625" style="301" customWidth="1"/>
    <col min="2821" max="2821" width="5.5703125" style="301" customWidth="1"/>
    <col min="2822" max="2822" width="6.140625" style="301" customWidth="1"/>
    <col min="2823" max="2823" width="5" style="301" customWidth="1"/>
    <col min="2824" max="2824" width="6.42578125" style="301" customWidth="1"/>
    <col min="2825" max="2825" width="6" style="301" customWidth="1"/>
    <col min="2826" max="2826" width="55.28515625" style="301" customWidth="1"/>
    <col min="2827" max="2827" width="11.7109375" style="301" customWidth="1"/>
    <col min="2828" max="2828" width="9.140625" style="301"/>
    <col min="2829" max="2829" width="14.140625" style="301" customWidth="1"/>
    <col min="2830" max="3072" width="9.140625" style="301"/>
    <col min="3073" max="3073" width="4.5703125" style="301" customWidth="1"/>
    <col min="3074" max="3074" width="7.42578125" style="301" customWidth="1"/>
    <col min="3075" max="3075" width="6.7109375" style="301" customWidth="1"/>
    <col min="3076" max="3076" width="6.140625" style="301" customWidth="1"/>
    <col min="3077" max="3077" width="5.5703125" style="301" customWidth="1"/>
    <col min="3078" max="3078" width="6.140625" style="301" customWidth="1"/>
    <col min="3079" max="3079" width="5" style="301" customWidth="1"/>
    <col min="3080" max="3080" width="6.42578125" style="301" customWidth="1"/>
    <col min="3081" max="3081" width="6" style="301" customWidth="1"/>
    <col min="3082" max="3082" width="55.28515625" style="301" customWidth="1"/>
    <col min="3083" max="3083" width="11.7109375" style="301" customWidth="1"/>
    <col min="3084" max="3084" width="9.140625" style="301"/>
    <col min="3085" max="3085" width="14.140625" style="301" customWidth="1"/>
    <col min="3086" max="3328" width="9.140625" style="301"/>
    <col min="3329" max="3329" width="4.5703125" style="301" customWidth="1"/>
    <col min="3330" max="3330" width="7.42578125" style="301" customWidth="1"/>
    <col min="3331" max="3331" width="6.7109375" style="301" customWidth="1"/>
    <col min="3332" max="3332" width="6.140625" style="301" customWidth="1"/>
    <col min="3333" max="3333" width="5.5703125" style="301" customWidth="1"/>
    <col min="3334" max="3334" width="6.140625" style="301" customWidth="1"/>
    <col min="3335" max="3335" width="5" style="301" customWidth="1"/>
    <col min="3336" max="3336" width="6.42578125" style="301" customWidth="1"/>
    <col min="3337" max="3337" width="6" style="301" customWidth="1"/>
    <col min="3338" max="3338" width="55.28515625" style="301" customWidth="1"/>
    <col min="3339" max="3339" width="11.7109375" style="301" customWidth="1"/>
    <col min="3340" max="3340" width="9.140625" style="301"/>
    <col min="3341" max="3341" width="14.140625" style="301" customWidth="1"/>
    <col min="3342" max="3584" width="9.140625" style="301"/>
    <col min="3585" max="3585" width="4.5703125" style="301" customWidth="1"/>
    <col min="3586" max="3586" width="7.42578125" style="301" customWidth="1"/>
    <col min="3587" max="3587" width="6.7109375" style="301" customWidth="1"/>
    <col min="3588" max="3588" width="6.140625" style="301" customWidth="1"/>
    <col min="3589" max="3589" width="5.5703125" style="301" customWidth="1"/>
    <col min="3590" max="3590" width="6.140625" style="301" customWidth="1"/>
    <col min="3591" max="3591" width="5" style="301" customWidth="1"/>
    <col min="3592" max="3592" width="6.42578125" style="301" customWidth="1"/>
    <col min="3593" max="3593" width="6" style="301" customWidth="1"/>
    <col min="3594" max="3594" width="55.28515625" style="301" customWidth="1"/>
    <col min="3595" max="3595" width="11.7109375" style="301" customWidth="1"/>
    <col min="3596" max="3596" width="9.140625" style="301"/>
    <col min="3597" max="3597" width="14.140625" style="301" customWidth="1"/>
    <col min="3598" max="3840" width="9.140625" style="301"/>
    <col min="3841" max="3841" width="4.5703125" style="301" customWidth="1"/>
    <col min="3842" max="3842" width="7.42578125" style="301" customWidth="1"/>
    <col min="3843" max="3843" width="6.7109375" style="301" customWidth="1"/>
    <col min="3844" max="3844" width="6.140625" style="301" customWidth="1"/>
    <col min="3845" max="3845" width="5.5703125" style="301" customWidth="1"/>
    <col min="3846" max="3846" width="6.140625" style="301" customWidth="1"/>
    <col min="3847" max="3847" width="5" style="301" customWidth="1"/>
    <col min="3848" max="3848" width="6.42578125" style="301" customWidth="1"/>
    <col min="3849" max="3849" width="6" style="301" customWidth="1"/>
    <col min="3850" max="3850" width="55.28515625" style="301" customWidth="1"/>
    <col min="3851" max="3851" width="11.7109375" style="301" customWidth="1"/>
    <col min="3852" max="3852" width="9.140625" style="301"/>
    <col min="3853" max="3853" width="14.140625" style="301" customWidth="1"/>
    <col min="3854" max="4096" width="9.140625" style="301"/>
    <col min="4097" max="4097" width="4.5703125" style="301" customWidth="1"/>
    <col min="4098" max="4098" width="7.42578125" style="301" customWidth="1"/>
    <col min="4099" max="4099" width="6.7109375" style="301" customWidth="1"/>
    <col min="4100" max="4100" width="6.140625" style="301" customWidth="1"/>
    <col min="4101" max="4101" width="5.5703125" style="301" customWidth="1"/>
    <col min="4102" max="4102" width="6.140625" style="301" customWidth="1"/>
    <col min="4103" max="4103" width="5" style="301" customWidth="1"/>
    <col min="4104" max="4104" width="6.42578125" style="301" customWidth="1"/>
    <col min="4105" max="4105" width="6" style="301" customWidth="1"/>
    <col min="4106" max="4106" width="55.28515625" style="301" customWidth="1"/>
    <col min="4107" max="4107" width="11.7109375" style="301" customWidth="1"/>
    <col min="4108" max="4108" width="9.140625" style="301"/>
    <col min="4109" max="4109" width="14.140625" style="301" customWidth="1"/>
    <col min="4110" max="4352" width="9.140625" style="301"/>
    <col min="4353" max="4353" width="4.5703125" style="301" customWidth="1"/>
    <col min="4354" max="4354" width="7.42578125" style="301" customWidth="1"/>
    <col min="4355" max="4355" width="6.7109375" style="301" customWidth="1"/>
    <col min="4356" max="4356" width="6.140625" style="301" customWidth="1"/>
    <col min="4357" max="4357" width="5.5703125" style="301" customWidth="1"/>
    <col min="4358" max="4358" width="6.140625" style="301" customWidth="1"/>
    <col min="4359" max="4359" width="5" style="301" customWidth="1"/>
    <col min="4360" max="4360" width="6.42578125" style="301" customWidth="1"/>
    <col min="4361" max="4361" width="6" style="301" customWidth="1"/>
    <col min="4362" max="4362" width="55.28515625" style="301" customWidth="1"/>
    <col min="4363" max="4363" width="11.7109375" style="301" customWidth="1"/>
    <col min="4364" max="4364" width="9.140625" style="301"/>
    <col min="4365" max="4365" width="14.140625" style="301" customWidth="1"/>
    <col min="4366" max="4608" width="9.140625" style="301"/>
    <col min="4609" max="4609" width="4.5703125" style="301" customWidth="1"/>
    <col min="4610" max="4610" width="7.42578125" style="301" customWidth="1"/>
    <col min="4611" max="4611" width="6.7109375" style="301" customWidth="1"/>
    <col min="4612" max="4612" width="6.140625" style="301" customWidth="1"/>
    <col min="4613" max="4613" width="5.5703125" style="301" customWidth="1"/>
    <col min="4614" max="4614" width="6.140625" style="301" customWidth="1"/>
    <col min="4615" max="4615" width="5" style="301" customWidth="1"/>
    <col min="4616" max="4616" width="6.42578125" style="301" customWidth="1"/>
    <col min="4617" max="4617" width="6" style="301" customWidth="1"/>
    <col min="4618" max="4618" width="55.28515625" style="301" customWidth="1"/>
    <col min="4619" max="4619" width="11.7109375" style="301" customWidth="1"/>
    <col min="4620" max="4620" width="9.140625" style="301"/>
    <col min="4621" max="4621" width="14.140625" style="301" customWidth="1"/>
    <col min="4622" max="4864" width="9.140625" style="301"/>
    <col min="4865" max="4865" width="4.5703125" style="301" customWidth="1"/>
    <col min="4866" max="4866" width="7.42578125" style="301" customWidth="1"/>
    <col min="4867" max="4867" width="6.7109375" style="301" customWidth="1"/>
    <col min="4868" max="4868" width="6.140625" style="301" customWidth="1"/>
    <col min="4869" max="4869" width="5.5703125" style="301" customWidth="1"/>
    <col min="4870" max="4870" width="6.140625" style="301" customWidth="1"/>
    <col min="4871" max="4871" width="5" style="301" customWidth="1"/>
    <col min="4872" max="4872" width="6.42578125" style="301" customWidth="1"/>
    <col min="4873" max="4873" width="6" style="301" customWidth="1"/>
    <col min="4874" max="4874" width="55.28515625" style="301" customWidth="1"/>
    <col min="4875" max="4875" width="11.7109375" style="301" customWidth="1"/>
    <col min="4876" max="4876" width="9.140625" style="301"/>
    <col min="4877" max="4877" width="14.140625" style="301" customWidth="1"/>
    <col min="4878" max="5120" width="9.140625" style="301"/>
    <col min="5121" max="5121" width="4.5703125" style="301" customWidth="1"/>
    <col min="5122" max="5122" width="7.42578125" style="301" customWidth="1"/>
    <col min="5123" max="5123" width="6.7109375" style="301" customWidth="1"/>
    <col min="5124" max="5124" width="6.140625" style="301" customWidth="1"/>
    <col min="5125" max="5125" width="5.5703125" style="301" customWidth="1"/>
    <col min="5126" max="5126" width="6.140625" style="301" customWidth="1"/>
    <col min="5127" max="5127" width="5" style="301" customWidth="1"/>
    <col min="5128" max="5128" width="6.42578125" style="301" customWidth="1"/>
    <col min="5129" max="5129" width="6" style="301" customWidth="1"/>
    <col min="5130" max="5130" width="55.28515625" style="301" customWidth="1"/>
    <col min="5131" max="5131" width="11.7109375" style="301" customWidth="1"/>
    <col min="5132" max="5132" width="9.140625" style="301"/>
    <col min="5133" max="5133" width="14.140625" style="301" customWidth="1"/>
    <col min="5134" max="5376" width="9.140625" style="301"/>
    <col min="5377" max="5377" width="4.5703125" style="301" customWidth="1"/>
    <col min="5378" max="5378" width="7.42578125" style="301" customWidth="1"/>
    <col min="5379" max="5379" width="6.7109375" style="301" customWidth="1"/>
    <col min="5380" max="5380" width="6.140625" style="301" customWidth="1"/>
    <col min="5381" max="5381" width="5.5703125" style="301" customWidth="1"/>
    <col min="5382" max="5382" width="6.140625" style="301" customWidth="1"/>
    <col min="5383" max="5383" width="5" style="301" customWidth="1"/>
    <col min="5384" max="5384" width="6.42578125" style="301" customWidth="1"/>
    <col min="5385" max="5385" width="6" style="301" customWidth="1"/>
    <col min="5386" max="5386" width="55.28515625" style="301" customWidth="1"/>
    <col min="5387" max="5387" width="11.7109375" style="301" customWidth="1"/>
    <col min="5388" max="5388" width="9.140625" style="301"/>
    <col min="5389" max="5389" width="14.140625" style="301" customWidth="1"/>
    <col min="5390" max="5632" width="9.140625" style="301"/>
    <col min="5633" max="5633" width="4.5703125" style="301" customWidth="1"/>
    <col min="5634" max="5634" width="7.42578125" style="301" customWidth="1"/>
    <col min="5635" max="5635" width="6.7109375" style="301" customWidth="1"/>
    <col min="5636" max="5636" width="6.140625" style="301" customWidth="1"/>
    <col min="5637" max="5637" width="5.5703125" style="301" customWidth="1"/>
    <col min="5638" max="5638" width="6.140625" style="301" customWidth="1"/>
    <col min="5639" max="5639" width="5" style="301" customWidth="1"/>
    <col min="5640" max="5640" width="6.42578125" style="301" customWidth="1"/>
    <col min="5641" max="5641" width="6" style="301" customWidth="1"/>
    <col min="5642" max="5642" width="55.28515625" style="301" customWidth="1"/>
    <col min="5643" max="5643" width="11.7109375" style="301" customWidth="1"/>
    <col min="5644" max="5644" width="9.140625" style="301"/>
    <col min="5645" max="5645" width="14.140625" style="301" customWidth="1"/>
    <col min="5646" max="5888" width="9.140625" style="301"/>
    <col min="5889" max="5889" width="4.5703125" style="301" customWidth="1"/>
    <col min="5890" max="5890" width="7.42578125" style="301" customWidth="1"/>
    <col min="5891" max="5891" width="6.7109375" style="301" customWidth="1"/>
    <col min="5892" max="5892" width="6.140625" style="301" customWidth="1"/>
    <col min="5893" max="5893" width="5.5703125" style="301" customWidth="1"/>
    <col min="5894" max="5894" width="6.140625" style="301" customWidth="1"/>
    <col min="5895" max="5895" width="5" style="301" customWidth="1"/>
    <col min="5896" max="5896" width="6.42578125" style="301" customWidth="1"/>
    <col min="5897" max="5897" width="6" style="301" customWidth="1"/>
    <col min="5898" max="5898" width="55.28515625" style="301" customWidth="1"/>
    <col min="5899" max="5899" width="11.7109375" style="301" customWidth="1"/>
    <col min="5900" max="5900" width="9.140625" style="301"/>
    <col min="5901" max="5901" width="14.140625" style="301" customWidth="1"/>
    <col min="5902" max="6144" width="9.140625" style="301"/>
    <col min="6145" max="6145" width="4.5703125" style="301" customWidth="1"/>
    <col min="6146" max="6146" width="7.42578125" style="301" customWidth="1"/>
    <col min="6147" max="6147" width="6.7109375" style="301" customWidth="1"/>
    <col min="6148" max="6148" width="6.140625" style="301" customWidth="1"/>
    <col min="6149" max="6149" width="5.5703125" style="301" customWidth="1"/>
    <col min="6150" max="6150" width="6.140625" style="301" customWidth="1"/>
    <col min="6151" max="6151" width="5" style="301" customWidth="1"/>
    <col min="6152" max="6152" width="6.42578125" style="301" customWidth="1"/>
    <col min="6153" max="6153" width="6" style="301" customWidth="1"/>
    <col min="6154" max="6154" width="55.28515625" style="301" customWidth="1"/>
    <col min="6155" max="6155" width="11.7109375" style="301" customWidth="1"/>
    <col min="6156" max="6156" width="9.140625" style="301"/>
    <col min="6157" max="6157" width="14.140625" style="301" customWidth="1"/>
    <col min="6158" max="6400" width="9.140625" style="301"/>
    <col min="6401" max="6401" width="4.5703125" style="301" customWidth="1"/>
    <col min="6402" max="6402" width="7.42578125" style="301" customWidth="1"/>
    <col min="6403" max="6403" width="6.7109375" style="301" customWidth="1"/>
    <col min="6404" max="6404" width="6.140625" style="301" customWidth="1"/>
    <col min="6405" max="6405" width="5.5703125" style="301" customWidth="1"/>
    <col min="6406" max="6406" width="6.140625" style="301" customWidth="1"/>
    <col min="6407" max="6407" width="5" style="301" customWidth="1"/>
    <col min="6408" max="6408" width="6.42578125" style="301" customWidth="1"/>
    <col min="6409" max="6409" width="6" style="301" customWidth="1"/>
    <col min="6410" max="6410" width="55.28515625" style="301" customWidth="1"/>
    <col min="6411" max="6411" width="11.7109375" style="301" customWidth="1"/>
    <col min="6412" max="6412" width="9.140625" style="301"/>
    <col min="6413" max="6413" width="14.140625" style="301" customWidth="1"/>
    <col min="6414" max="6656" width="9.140625" style="301"/>
    <col min="6657" max="6657" width="4.5703125" style="301" customWidth="1"/>
    <col min="6658" max="6658" width="7.42578125" style="301" customWidth="1"/>
    <col min="6659" max="6659" width="6.7109375" style="301" customWidth="1"/>
    <col min="6660" max="6660" width="6.140625" style="301" customWidth="1"/>
    <col min="6661" max="6661" width="5.5703125" style="301" customWidth="1"/>
    <col min="6662" max="6662" width="6.140625" style="301" customWidth="1"/>
    <col min="6663" max="6663" width="5" style="301" customWidth="1"/>
    <col min="6664" max="6664" width="6.42578125" style="301" customWidth="1"/>
    <col min="6665" max="6665" width="6" style="301" customWidth="1"/>
    <col min="6666" max="6666" width="55.28515625" style="301" customWidth="1"/>
    <col min="6667" max="6667" width="11.7109375" style="301" customWidth="1"/>
    <col min="6668" max="6668" width="9.140625" style="301"/>
    <col min="6669" max="6669" width="14.140625" style="301" customWidth="1"/>
    <col min="6670" max="6912" width="9.140625" style="301"/>
    <col min="6913" max="6913" width="4.5703125" style="301" customWidth="1"/>
    <col min="6914" max="6914" width="7.42578125" style="301" customWidth="1"/>
    <col min="6915" max="6915" width="6.7109375" style="301" customWidth="1"/>
    <col min="6916" max="6916" width="6.140625" style="301" customWidth="1"/>
    <col min="6917" max="6917" width="5.5703125" style="301" customWidth="1"/>
    <col min="6918" max="6918" width="6.140625" style="301" customWidth="1"/>
    <col min="6919" max="6919" width="5" style="301" customWidth="1"/>
    <col min="6920" max="6920" width="6.42578125" style="301" customWidth="1"/>
    <col min="6921" max="6921" width="6" style="301" customWidth="1"/>
    <col min="6922" max="6922" width="55.28515625" style="301" customWidth="1"/>
    <col min="6923" max="6923" width="11.7109375" style="301" customWidth="1"/>
    <col min="6924" max="6924" width="9.140625" style="301"/>
    <col min="6925" max="6925" width="14.140625" style="301" customWidth="1"/>
    <col min="6926" max="7168" width="9.140625" style="301"/>
    <col min="7169" max="7169" width="4.5703125" style="301" customWidth="1"/>
    <col min="7170" max="7170" width="7.42578125" style="301" customWidth="1"/>
    <col min="7171" max="7171" width="6.7109375" style="301" customWidth="1"/>
    <col min="7172" max="7172" width="6.140625" style="301" customWidth="1"/>
    <col min="7173" max="7173" width="5.5703125" style="301" customWidth="1"/>
    <col min="7174" max="7174" width="6.140625" style="301" customWidth="1"/>
    <col min="7175" max="7175" width="5" style="301" customWidth="1"/>
    <col min="7176" max="7176" width="6.42578125" style="301" customWidth="1"/>
    <col min="7177" max="7177" width="6" style="301" customWidth="1"/>
    <col min="7178" max="7178" width="55.28515625" style="301" customWidth="1"/>
    <col min="7179" max="7179" width="11.7109375" style="301" customWidth="1"/>
    <col min="7180" max="7180" width="9.140625" style="301"/>
    <col min="7181" max="7181" width="14.140625" style="301" customWidth="1"/>
    <col min="7182" max="7424" width="9.140625" style="301"/>
    <col min="7425" max="7425" width="4.5703125" style="301" customWidth="1"/>
    <col min="7426" max="7426" width="7.42578125" style="301" customWidth="1"/>
    <col min="7427" max="7427" width="6.7109375" style="301" customWidth="1"/>
    <col min="7428" max="7428" width="6.140625" style="301" customWidth="1"/>
    <col min="7429" max="7429" width="5.5703125" style="301" customWidth="1"/>
    <col min="7430" max="7430" width="6.140625" style="301" customWidth="1"/>
    <col min="7431" max="7431" width="5" style="301" customWidth="1"/>
    <col min="7432" max="7432" width="6.42578125" style="301" customWidth="1"/>
    <col min="7433" max="7433" width="6" style="301" customWidth="1"/>
    <col min="7434" max="7434" width="55.28515625" style="301" customWidth="1"/>
    <col min="7435" max="7435" width="11.7109375" style="301" customWidth="1"/>
    <col min="7436" max="7436" width="9.140625" style="301"/>
    <col min="7437" max="7437" width="14.140625" style="301" customWidth="1"/>
    <col min="7438" max="7680" width="9.140625" style="301"/>
    <col min="7681" max="7681" width="4.5703125" style="301" customWidth="1"/>
    <col min="7682" max="7682" width="7.42578125" style="301" customWidth="1"/>
    <col min="7683" max="7683" width="6.7109375" style="301" customWidth="1"/>
    <col min="7684" max="7684" width="6.140625" style="301" customWidth="1"/>
    <col min="7685" max="7685" width="5.5703125" style="301" customWidth="1"/>
    <col min="7686" max="7686" width="6.140625" style="301" customWidth="1"/>
    <col min="7687" max="7687" width="5" style="301" customWidth="1"/>
    <col min="7688" max="7688" width="6.42578125" style="301" customWidth="1"/>
    <col min="7689" max="7689" width="6" style="301" customWidth="1"/>
    <col min="7690" max="7690" width="55.28515625" style="301" customWidth="1"/>
    <col min="7691" max="7691" width="11.7109375" style="301" customWidth="1"/>
    <col min="7692" max="7692" width="9.140625" style="301"/>
    <col min="7693" max="7693" width="14.140625" style="301" customWidth="1"/>
    <col min="7694" max="7936" width="9.140625" style="301"/>
    <col min="7937" max="7937" width="4.5703125" style="301" customWidth="1"/>
    <col min="7938" max="7938" width="7.42578125" style="301" customWidth="1"/>
    <col min="7939" max="7939" width="6.7109375" style="301" customWidth="1"/>
    <col min="7940" max="7940" width="6.140625" style="301" customWidth="1"/>
    <col min="7941" max="7941" width="5.5703125" style="301" customWidth="1"/>
    <col min="7942" max="7942" width="6.140625" style="301" customWidth="1"/>
    <col min="7943" max="7943" width="5" style="301" customWidth="1"/>
    <col min="7944" max="7944" width="6.42578125" style="301" customWidth="1"/>
    <col min="7945" max="7945" width="6" style="301" customWidth="1"/>
    <col min="7946" max="7946" width="55.28515625" style="301" customWidth="1"/>
    <col min="7947" max="7947" width="11.7109375" style="301" customWidth="1"/>
    <col min="7948" max="7948" width="9.140625" style="301"/>
    <col min="7949" max="7949" width="14.140625" style="301" customWidth="1"/>
    <col min="7950" max="8192" width="9.140625" style="301"/>
    <col min="8193" max="8193" width="4.5703125" style="301" customWidth="1"/>
    <col min="8194" max="8194" width="7.42578125" style="301" customWidth="1"/>
    <col min="8195" max="8195" width="6.7109375" style="301" customWidth="1"/>
    <col min="8196" max="8196" width="6.140625" style="301" customWidth="1"/>
    <col min="8197" max="8197" width="5.5703125" style="301" customWidth="1"/>
    <col min="8198" max="8198" width="6.140625" style="301" customWidth="1"/>
    <col min="8199" max="8199" width="5" style="301" customWidth="1"/>
    <col min="8200" max="8200" width="6.42578125" style="301" customWidth="1"/>
    <col min="8201" max="8201" width="6" style="301" customWidth="1"/>
    <col min="8202" max="8202" width="55.28515625" style="301" customWidth="1"/>
    <col min="8203" max="8203" width="11.7109375" style="301" customWidth="1"/>
    <col min="8204" max="8204" width="9.140625" style="301"/>
    <col min="8205" max="8205" width="14.140625" style="301" customWidth="1"/>
    <col min="8206" max="8448" width="9.140625" style="301"/>
    <col min="8449" max="8449" width="4.5703125" style="301" customWidth="1"/>
    <col min="8450" max="8450" width="7.42578125" style="301" customWidth="1"/>
    <col min="8451" max="8451" width="6.7109375" style="301" customWidth="1"/>
    <col min="8452" max="8452" width="6.140625" style="301" customWidth="1"/>
    <col min="8453" max="8453" width="5.5703125" style="301" customWidth="1"/>
    <col min="8454" max="8454" width="6.140625" style="301" customWidth="1"/>
    <col min="8455" max="8455" width="5" style="301" customWidth="1"/>
    <col min="8456" max="8456" width="6.42578125" style="301" customWidth="1"/>
    <col min="8457" max="8457" width="6" style="301" customWidth="1"/>
    <col min="8458" max="8458" width="55.28515625" style="301" customWidth="1"/>
    <col min="8459" max="8459" width="11.7109375" style="301" customWidth="1"/>
    <col min="8460" max="8460" width="9.140625" style="301"/>
    <col min="8461" max="8461" width="14.140625" style="301" customWidth="1"/>
    <col min="8462" max="8704" width="9.140625" style="301"/>
    <col min="8705" max="8705" width="4.5703125" style="301" customWidth="1"/>
    <col min="8706" max="8706" width="7.42578125" style="301" customWidth="1"/>
    <col min="8707" max="8707" width="6.7109375" style="301" customWidth="1"/>
    <col min="8708" max="8708" width="6.140625" style="301" customWidth="1"/>
    <col min="8709" max="8709" width="5.5703125" style="301" customWidth="1"/>
    <col min="8710" max="8710" width="6.140625" style="301" customWidth="1"/>
    <col min="8711" max="8711" width="5" style="301" customWidth="1"/>
    <col min="8712" max="8712" width="6.42578125" style="301" customWidth="1"/>
    <col min="8713" max="8713" width="6" style="301" customWidth="1"/>
    <col min="8714" max="8714" width="55.28515625" style="301" customWidth="1"/>
    <col min="8715" max="8715" width="11.7109375" style="301" customWidth="1"/>
    <col min="8716" max="8716" width="9.140625" style="301"/>
    <col min="8717" max="8717" width="14.140625" style="301" customWidth="1"/>
    <col min="8718" max="8960" width="9.140625" style="301"/>
    <col min="8961" max="8961" width="4.5703125" style="301" customWidth="1"/>
    <col min="8962" max="8962" width="7.42578125" style="301" customWidth="1"/>
    <col min="8963" max="8963" width="6.7109375" style="301" customWidth="1"/>
    <col min="8964" max="8964" width="6.140625" style="301" customWidth="1"/>
    <col min="8965" max="8965" width="5.5703125" style="301" customWidth="1"/>
    <col min="8966" max="8966" width="6.140625" style="301" customWidth="1"/>
    <col min="8967" max="8967" width="5" style="301" customWidth="1"/>
    <col min="8968" max="8968" width="6.42578125" style="301" customWidth="1"/>
    <col min="8969" max="8969" width="6" style="301" customWidth="1"/>
    <col min="8970" max="8970" width="55.28515625" style="301" customWidth="1"/>
    <col min="8971" max="8971" width="11.7109375" style="301" customWidth="1"/>
    <col min="8972" max="8972" width="9.140625" style="301"/>
    <col min="8973" max="8973" width="14.140625" style="301" customWidth="1"/>
    <col min="8974" max="9216" width="9.140625" style="301"/>
    <col min="9217" max="9217" width="4.5703125" style="301" customWidth="1"/>
    <col min="9218" max="9218" width="7.42578125" style="301" customWidth="1"/>
    <col min="9219" max="9219" width="6.7109375" style="301" customWidth="1"/>
    <col min="9220" max="9220" width="6.140625" style="301" customWidth="1"/>
    <col min="9221" max="9221" width="5.5703125" style="301" customWidth="1"/>
    <col min="9222" max="9222" width="6.140625" style="301" customWidth="1"/>
    <col min="9223" max="9223" width="5" style="301" customWidth="1"/>
    <col min="9224" max="9224" width="6.42578125" style="301" customWidth="1"/>
    <col min="9225" max="9225" width="6" style="301" customWidth="1"/>
    <col min="9226" max="9226" width="55.28515625" style="301" customWidth="1"/>
    <col min="9227" max="9227" width="11.7109375" style="301" customWidth="1"/>
    <col min="9228" max="9228" width="9.140625" style="301"/>
    <col min="9229" max="9229" width="14.140625" style="301" customWidth="1"/>
    <col min="9230" max="9472" width="9.140625" style="301"/>
    <col min="9473" max="9473" width="4.5703125" style="301" customWidth="1"/>
    <col min="9474" max="9474" width="7.42578125" style="301" customWidth="1"/>
    <col min="9475" max="9475" width="6.7109375" style="301" customWidth="1"/>
    <col min="9476" max="9476" width="6.140625" style="301" customWidth="1"/>
    <col min="9477" max="9477" width="5.5703125" style="301" customWidth="1"/>
    <col min="9478" max="9478" width="6.140625" style="301" customWidth="1"/>
    <col min="9479" max="9479" width="5" style="301" customWidth="1"/>
    <col min="9480" max="9480" width="6.42578125" style="301" customWidth="1"/>
    <col min="9481" max="9481" width="6" style="301" customWidth="1"/>
    <col min="9482" max="9482" width="55.28515625" style="301" customWidth="1"/>
    <col min="9483" max="9483" width="11.7109375" style="301" customWidth="1"/>
    <col min="9484" max="9484" width="9.140625" style="301"/>
    <col min="9485" max="9485" width="14.140625" style="301" customWidth="1"/>
    <col min="9486" max="9728" width="9.140625" style="301"/>
    <col min="9729" max="9729" width="4.5703125" style="301" customWidth="1"/>
    <col min="9730" max="9730" width="7.42578125" style="301" customWidth="1"/>
    <col min="9731" max="9731" width="6.7109375" style="301" customWidth="1"/>
    <col min="9732" max="9732" width="6.140625" style="301" customWidth="1"/>
    <col min="9733" max="9733" width="5.5703125" style="301" customWidth="1"/>
    <col min="9734" max="9734" width="6.140625" style="301" customWidth="1"/>
    <col min="9735" max="9735" width="5" style="301" customWidth="1"/>
    <col min="9736" max="9736" width="6.42578125" style="301" customWidth="1"/>
    <col min="9737" max="9737" width="6" style="301" customWidth="1"/>
    <col min="9738" max="9738" width="55.28515625" style="301" customWidth="1"/>
    <col min="9739" max="9739" width="11.7109375" style="301" customWidth="1"/>
    <col min="9740" max="9740" width="9.140625" style="301"/>
    <col min="9741" max="9741" width="14.140625" style="301" customWidth="1"/>
    <col min="9742" max="9984" width="9.140625" style="301"/>
    <col min="9985" max="9985" width="4.5703125" style="301" customWidth="1"/>
    <col min="9986" max="9986" width="7.42578125" style="301" customWidth="1"/>
    <col min="9987" max="9987" width="6.7109375" style="301" customWidth="1"/>
    <col min="9988" max="9988" width="6.140625" style="301" customWidth="1"/>
    <col min="9989" max="9989" width="5.5703125" style="301" customWidth="1"/>
    <col min="9990" max="9990" width="6.140625" style="301" customWidth="1"/>
    <col min="9991" max="9991" width="5" style="301" customWidth="1"/>
    <col min="9992" max="9992" width="6.42578125" style="301" customWidth="1"/>
    <col min="9993" max="9993" width="6" style="301" customWidth="1"/>
    <col min="9994" max="9994" width="55.28515625" style="301" customWidth="1"/>
    <col min="9995" max="9995" width="11.7109375" style="301" customWidth="1"/>
    <col min="9996" max="9996" width="9.140625" style="301"/>
    <col min="9997" max="9997" width="14.140625" style="301" customWidth="1"/>
    <col min="9998" max="10240" width="9.140625" style="301"/>
    <col min="10241" max="10241" width="4.5703125" style="301" customWidth="1"/>
    <col min="10242" max="10242" width="7.42578125" style="301" customWidth="1"/>
    <col min="10243" max="10243" width="6.7109375" style="301" customWidth="1"/>
    <col min="10244" max="10244" width="6.140625" style="301" customWidth="1"/>
    <col min="10245" max="10245" width="5.5703125" style="301" customWidth="1"/>
    <col min="10246" max="10246" width="6.140625" style="301" customWidth="1"/>
    <col min="10247" max="10247" width="5" style="301" customWidth="1"/>
    <col min="10248" max="10248" width="6.42578125" style="301" customWidth="1"/>
    <col min="10249" max="10249" width="6" style="301" customWidth="1"/>
    <col min="10250" max="10250" width="55.28515625" style="301" customWidth="1"/>
    <col min="10251" max="10251" width="11.7109375" style="301" customWidth="1"/>
    <col min="10252" max="10252" width="9.140625" style="301"/>
    <col min="10253" max="10253" width="14.140625" style="301" customWidth="1"/>
    <col min="10254" max="10496" width="9.140625" style="301"/>
    <col min="10497" max="10497" width="4.5703125" style="301" customWidth="1"/>
    <col min="10498" max="10498" width="7.42578125" style="301" customWidth="1"/>
    <col min="10499" max="10499" width="6.7109375" style="301" customWidth="1"/>
    <col min="10500" max="10500" width="6.140625" style="301" customWidth="1"/>
    <col min="10501" max="10501" width="5.5703125" style="301" customWidth="1"/>
    <col min="10502" max="10502" width="6.140625" style="301" customWidth="1"/>
    <col min="10503" max="10503" width="5" style="301" customWidth="1"/>
    <col min="10504" max="10504" width="6.42578125" style="301" customWidth="1"/>
    <col min="10505" max="10505" width="6" style="301" customWidth="1"/>
    <col min="10506" max="10506" width="55.28515625" style="301" customWidth="1"/>
    <col min="10507" max="10507" width="11.7109375" style="301" customWidth="1"/>
    <col min="10508" max="10508" width="9.140625" style="301"/>
    <col min="10509" max="10509" width="14.140625" style="301" customWidth="1"/>
    <col min="10510" max="10752" width="9.140625" style="301"/>
    <col min="10753" max="10753" width="4.5703125" style="301" customWidth="1"/>
    <col min="10754" max="10754" width="7.42578125" style="301" customWidth="1"/>
    <col min="10755" max="10755" width="6.7109375" style="301" customWidth="1"/>
    <col min="10756" max="10756" width="6.140625" style="301" customWidth="1"/>
    <col min="10757" max="10757" width="5.5703125" style="301" customWidth="1"/>
    <col min="10758" max="10758" width="6.140625" style="301" customWidth="1"/>
    <col min="10759" max="10759" width="5" style="301" customWidth="1"/>
    <col min="10760" max="10760" width="6.42578125" style="301" customWidth="1"/>
    <col min="10761" max="10761" width="6" style="301" customWidth="1"/>
    <col min="10762" max="10762" width="55.28515625" style="301" customWidth="1"/>
    <col min="10763" max="10763" width="11.7109375" style="301" customWidth="1"/>
    <col min="10764" max="10764" width="9.140625" style="301"/>
    <col min="10765" max="10765" width="14.140625" style="301" customWidth="1"/>
    <col min="10766" max="11008" width="9.140625" style="301"/>
    <col min="11009" max="11009" width="4.5703125" style="301" customWidth="1"/>
    <col min="11010" max="11010" width="7.42578125" style="301" customWidth="1"/>
    <col min="11011" max="11011" width="6.7109375" style="301" customWidth="1"/>
    <col min="11012" max="11012" width="6.140625" style="301" customWidth="1"/>
    <col min="11013" max="11013" width="5.5703125" style="301" customWidth="1"/>
    <col min="11014" max="11014" width="6.140625" style="301" customWidth="1"/>
    <col min="11015" max="11015" width="5" style="301" customWidth="1"/>
    <col min="11016" max="11016" width="6.42578125" style="301" customWidth="1"/>
    <col min="11017" max="11017" width="6" style="301" customWidth="1"/>
    <col min="11018" max="11018" width="55.28515625" style="301" customWidth="1"/>
    <col min="11019" max="11019" width="11.7109375" style="301" customWidth="1"/>
    <col min="11020" max="11020" width="9.140625" style="301"/>
    <col min="11021" max="11021" width="14.140625" style="301" customWidth="1"/>
    <col min="11022" max="11264" width="9.140625" style="301"/>
    <col min="11265" max="11265" width="4.5703125" style="301" customWidth="1"/>
    <col min="11266" max="11266" width="7.42578125" style="301" customWidth="1"/>
    <col min="11267" max="11267" width="6.7109375" style="301" customWidth="1"/>
    <col min="11268" max="11268" width="6.140625" style="301" customWidth="1"/>
    <col min="11269" max="11269" width="5.5703125" style="301" customWidth="1"/>
    <col min="11270" max="11270" width="6.140625" style="301" customWidth="1"/>
    <col min="11271" max="11271" width="5" style="301" customWidth="1"/>
    <col min="11272" max="11272" width="6.42578125" style="301" customWidth="1"/>
    <col min="11273" max="11273" width="6" style="301" customWidth="1"/>
    <col min="11274" max="11274" width="55.28515625" style="301" customWidth="1"/>
    <col min="11275" max="11275" width="11.7109375" style="301" customWidth="1"/>
    <col min="11276" max="11276" width="9.140625" style="301"/>
    <col min="11277" max="11277" width="14.140625" style="301" customWidth="1"/>
    <col min="11278" max="11520" width="9.140625" style="301"/>
    <col min="11521" max="11521" width="4.5703125" style="301" customWidth="1"/>
    <col min="11522" max="11522" width="7.42578125" style="301" customWidth="1"/>
    <col min="11523" max="11523" width="6.7109375" style="301" customWidth="1"/>
    <col min="11524" max="11524" width="6.140625" style="301" customWidth="1"/>
    <col min="11525" max="11525" width="5.5703125" style="301" customWidth="1"/>
    <col min="11526" max="11526" width="6.140625" style="301" customWidth="1"/>
    <col min="11527" max="11527" width="5" style="301" customWidth="1"/>
    <col min="11528" max="11528" width="6.42578125" style="301" customWidth="1"/>
    <col min="11529" max="11529" width="6" style="301" customWidth="1"/>
    <col min="11530" max="11530" width="55.28515625" style="301" customWidth="1"/>
    <col min="11531" max="11531" width="11.7109375" style="301" customWidth="1"/>
    <col min="11532" max="11532" width="9.140625" style="301"/>
    <col min="11533" max="11533" width="14.140625" style="301" customWidth="1"/>
    <col min="11534" max="11776" width="9.140625" style="301"/>
    <col min="11777" max="11777" width="4.5703125" style="301" customWidth="1"/>
    <col min="11778" max="11778" width="7.42578125" style="301" customWidth="1"/>
    <col min="11779" max="11779" width="6.7109375" style="301" customWidth="1"/>
    <col min="11780" max="11780" width="6.140625" style="301" customWidth="1"/>
    <col min="11781" max="11781" width="5.5703125" style="301" customWidth="1"/>
    <col min="11782" max="11782" width="6.140625" style="301" customWidth="1"/>
    <col min="11783" max="11783" width="5" style="301" customWidth="1"/>
    <col min="11784" max="11784" width="6.42578125" style="301" customWidth="1"/>
    <col min="11785" max="11785" width="6" style="301" customWidth="1"/>
    <col min="11786" max="11786" width="55.28515625" style="301" customWidth="1"/>
    <col min="11787" max="11787" width="11.7109375" style="301" customWidth="1"/>
    <col min="11788" max="11788" width="9.140625" style="301"/>
    <col min="11789" max="11789" width="14.140625" style="301" customWidth="1"/>
    <col min="11790" max="12032" width="9.140625" style="301"/>
    <col min="12033" max="12033" width="4.5703125" style="301" customWidth="1"/>
    <col min="12034" max="12034" width="7.42578125" style="301" customWidth="1"/>
    <col min="12035" max="12035" width="6.7109375" style="301" customWidth="1"/>
    <col min="12036" max="12036" width="6.140625" style="301" customWidth="1"/>
    <col min="12037" max="12037" width="5.5703125" style="301" customWidth="1"/>
    <col min="12038" max="12038" width="6.140625" style="301" customWidth="1"/>
    <col min="12039" max="12039" width="5" style="301" customWidth="1"/>
    <col min="12040" max="12040" width="6.42578125" style="301" customWidth="1"/>
    <col min="12041" max="12041" width="6" style="301" customWidth="1"/>
    <col min="12042" max="12042" width="55.28515625" style="301" customWidth="1"/>
    <col min="12043" max="12043" width="11.7109375" style="301" customWidth="1"/>
    <col min="12044" max="12044" width="9.140625" style="301"/>
    <col min="12045" max="12045" width="14.140625" style="301" customWidth="1"/>
    <col min="12046" max="12288" width="9.140625" style="301"/>
    <col min="12289" max="12289" width="4.5703125" style="301" customWidth="1"/>
    <col min="12290" max="12290" width="7.42578125" style="301" customWidth="1"/>
    <col min="12291" max="12291" width="6.7109375" style="301" customWidth="1"/>
    <col min="12292" max="12292" width="6.140625" style="301" customWidth="1"/>
    <col min="12293" max="12293" width="5.5703125" style="301" customWidth="1"/>
    <col min="12294" max="12294" width="6.140625" style="301" customWidth="1"/>
    <col min="12295" max="12295" width="5" style="301" customWidth="1"/>
    <col min="12296" max="12296" width="6.42578125" style="301" customWidth="1"/>
    <col min="12297" max="12297" width="6" style="301" customWidth="1"/>
    <col min="12298" max="12298" width="55.28515625" style="301" customWidth="1"/>
    <col min="12299" max="12299" width="11.7109375" style="301" customWidth="1"/>
    <col min="12300" max="12300" width="9.140625" style="301"/>
    <col min="12301" max="12301" width="14.140625" style="301" customWidth="1"/>
    <col min="12302" max="12544" width="9.140625" style="301"/>
    <col min="12545" max="12545" width="4.5703125" style="301" customWidth="1"/>
    <col min="12546" max="12546" width="7.42578125" style="301" customWidth="1"/>
    <col min="12547" max="12547" width="6.7109375" style="301" customWidth="1"/>
    <col min="12548" max="12548" width="6.140625" style="301" customWidth="1"/>
    <col min="12549" max="12549" width="5.5703125" style="301" customWidth="1"/>
    <col min="12550" max="12550" width="6.140625" style="301" customWidth="1"/>
    <col min="12551" max="12551" width="5" style="301" customWidth="1"/>
    <col min="12552" max="12552" width="6.42578125" style="301" customWidth="1"/>
    <col min="12553" max="12553" width="6" style="301" customWidth="1"/>
    <col min="12554" max="12554" width="55.28515625" style="301" customWidth="1"/>
    <col min="12555" max="12555" width="11.7109375" style="301" customWidth="1"/>
    <col min="12556" max="12556" width="9.140625" style="301"/>
    <col min="12557" max="12557" width="14.140625" style="301" customWidth="1"/>
    <col min="12558" max="12800" width="9.140625" style="301"/>
    <col min="12801" max="12801" width="4.5703125" style="301" customWidth="1"/>
    <col min="12802" max="12802" width="7.42578125" style="301" customWidth="1"/>
    <col min="12803" max="12803" width="6.7109375" style="301" customWidth="1"/>
    <col min="12804" max="12804" width="6.140625" style="301" customWidth="1"/>
    <col min="12805" max="12805" width="5.5703125" style="301" customWidth="1"/>
    <col min="12806" max="12806" width="6.140625" style="301" customWidth="1"/>
    <col min="12807" max="12807" width="5" style="301" customWidth="1"/>
    <col min="12808" max="12808" width="6.42578125" style="301" customWidth="1"/>
    <col min="12809" max="12809" width="6" style="301" customWidth="1"/>
    <col min="12810" max="12810" width="55.28515625" style="301" customWidth="1"/>
    <col min="12811" max="12811" width="11.7109375" style="301" customWidth="1"/>
    <col min="12812" max="12812" width="9.140625" style="301"/>
    <col min="12813" max="12813" width="14.140625" style="301" customWidth="1"/>
    <col min="12814" max="13056" width="9.140625" style="301"/>
    <col min="13057" max="13057" width="4.5703125" style="301" customWidth="1"/>
    <col min="13058" max="13058" width="7.42578125" style="301" customWidth="1"/>
    <col min="13059" max="13059" width="6.7109375" style="301" customWidth="1"/>
    <col min="13060" max="13060" width="6.140625" style="301" customWidth="1"/>
    <col min="13061" max="13061" width="5.5703125" style="301" customWidth="1"/>
    <col min="13062" max="13062" width="6.140625" style="301" customWidth="1"/>
    <col min="13063" max="13063" width="5" style="301" customWidth="1"/>
    <col min="13064" max="13064" width="6.42578125" style="301" customWidth="1"/>
    <col min="13065" max="13065" width="6" style="301" customWidth="1"/>
    <col min="13066" max="13066" width="55.28515625" style="301" customWidth="1"/>
    <col min="13067" max="13067" width="11.7109375" style="301" customWidth="1"/>
    <col min="13068" max="13068" width="9.140625" style="301"/>
    <col min="13069" max="13069" width="14.140625" style="301" customWidth="1"/>
    <col min="13070" max="13312" width="9.140625" style="301"/>
    <col min="13313" max="13313" width="4.5703125" style="301" customWidth="1"/>
    <col min="13314" max="13314" width="7.42578125" style="301" customWidth="1"/>
    <col min="13315" max="13315" width="6.7109375" style="301" customWidth="1"/>
    <col min="13316" max="13316" width="6.140625" style="301" customWidth="1"/>
    <col min="13317" max="13317" width="5.5703125" style="301" customWidth="1"/>
    <col min="13318" max="13318" width="6.140625" style="301" customWidth="1"/>
    <col min="13319" max="13319" width="5" style="301" customWidth="1"/>
    <col min="13320" max="13320" width="6.42578125" style="301" customWidth="1"/>
    <col min="13321" max="13321" width="6" style="301" customWidth="1"/>
    <col min="13322" max="13322" width="55.28515625" style="301" customWidth="1"/>
    <col min="13323" max="13323" width="11.7109375" style="301" customWidth="1"/>
    <col min="13324" max="13324" width="9.140625" style="301"/>
    <col min="13325" max="13325" width="14.140625" style="301" customWidth="1"/>
    <col min="13326" max="13568" width="9.140625" style="301"/>
    <col min="13569" max="13569" width="4.5703125" style="301" customWidth="1"/>
    <col min="13570" max="13570" width="7.42578125" style="301" customWidth="1"/>
    <col min="13571" max="13571" width="6.7109375" style="301" customWidth="1"/>
    <col min="13572" max="13572" width="6.140625" style="301" customWidth="1"/>
    <col min="13573" max="13573" width="5.5703125" style="301" customWidth="1"/>
    <col min="13574" max="13574" width="6.140625" style="301" customWidth="1"/>
    <col min="13575" max="13575" width="5" style="301" customWidth="1"/>
    <col min="13576" max="13576" width="6.42578125" style="301" customWidth="1"/>
    <col min="13577" max="13577" width="6" style="301" customWidth="1"/>
    <col min="13578" max="13578" width="55.28515625" style="301" customWidth="1"/>
    <col min="13579" max="13579" width="11.7109375" style="301" customWidth="1"/>
    <col min="13580" max="13580" width="9.140625" style="301"/>
    <col min="13581" max="13581" width="14.140625" style="301" customWidth="1"/>
    <col min="13582" max="13824" width="9.140625" style="301"/>
    <col min="13825" max="13825" width="4.5703125" style="301" customWidth="1"/>
    <col min="13826" max="13826" width="7.42578125" style="301" customWidth="1"/>
    <col min="13827" max="13827" width="6.7109375" style="301" customWidth="1"/>
    <col min="13828" max="13828" width="6.140625" style="301" customWidth="1"/>
    <col min="13829" max="13829" width="5.5703125" style="301" customWidth="1"/>
    <col min="13830" max="13830" width="6.140625" style="301" customWidth="1"/>
    <col min="13831" max="13831" width="5" style="301" customWidth="1"/>
    <col min="13832" max="13832" width="6.42578125" style="301" customWidth="1"/>
    <col min="13833" max="13833" width="6" style="301" customWidth="1"/>
    <col min="13834" max="13834" width="55.28515625" style="301" customWidth="1"/>
    <col min="13835" max="13835" width="11.7109375" style="301" customWidth="1"/>
    <col min="13836" max="13836" width="9.140625" style="301"/>
    <col min="13837" max="13837" width="14.140625" style="301" customWidth="1"/>
    <col min="13838" max="14080" width="9.140625" style="301"/>
    <col min="14081" max="14081" width="4.5703125" style="301" customWidth="1"/>
    <col min="14082" max="14082" width="7.42578125" style="301" customWidth="1"/>
    <col min="14083" max="14083" width="6.7109375" style="301" customWidth="1"/>
    <col min="14084" max="14084" width="6.140625" style="301" customWidth="1"/>
    <col min="14085" max="14085" width="5.5703125" style="301" customWidth="1"/>
    <col min="14086" max="14086" width="6.140625" style="301" customWidth="1"/>
    <col min="14087" max="14087" width="5" style="301" customWidth="1"/>
    <col min="14088" max="14088" width="6.42578125" style="301" customWidth="1"/>
    <col min="14089" max="14089" width="6" style="301" customWidth="1"/>
    <col min="14090" max="14090" width="55.28515625" style="301" customWidth="1"/>
    <col min="14091" max="14091" width="11.7109375" style="301" customWidth="1"/>
    <col min="14092" max="14092" width="9.140625" style="301"/>
    <col min="14093" max="14093" width="14.140625" style="301" customWidth="1"/>
    <col min="14094" max="14336" width="9.140625" style="301"/>
    <col min="14337" max="14337" width="4.5703125" style="301" customWidth="1"/>
    <col min="14338" max="14338" width="7.42578125" style="301" customWidth="1"/>
    <col min="14339" max="14339" width="6.7109375" style="301" customWidth="1"/>
    <col min="14340" max="14340" width="6.140625" style="301" customWidth="1"/>
    <col min="14341" max="14341" width="5.5703125" style="301" customWidth="1"/>
    <col min="14342" max="14342" width="6.140625" style="301" customWidth="1"/>
    <col min="14343" max="14343" width="5" style="301" customWidth="1"/>
    <col min="14344" max="14344" width="6.42578125" style="301" customWidth="1"/>
    <col min="14345" max="14345" width="6" style="301" customWidth="1"/>
    <col min="14346" max="14346" width="55.28515625" style="301" customWidth="1"/>
    <col min="14347" max="14347" width="11.7109375" style="301" customWidth="1"/>
    <col min="14348" max="14348" width="9.140625" style="301"/>
    <col min="14349" max="14349" width="14.140625" style="301" customWidth="1"/>
    <col min="14350" max="14592" width="9.140625" style="301"/>
    <col min="14593" max="14593" width="4.5703125" style="301" customWidth="1"/>
    <col min="14594" max="14594" width="7.42578125" style="301" customWidth="1"/>
    <col min="14595" max="14595" width="6.7109375" style="301" customWidth="1"/>
    <col min="14596" max="14596" width="6.140625" style="301" customWidth="1"/>
    <col min="14597" max="14597" width="5.5703125" style="301" customWidth="1"/>
    <col min="14598" max="14598" width="6.140625" style="301" customWidth="1"/>
    <col min="14599" max="14599" width="5" style="301" customWidth="1"/>
    <col min="14600" max="14600" width="6.42578125" style="301" customWidth="1"/>
    <col min="14601" max="14601" width="6" style="301" customWidth="1"/>
    <col min="14602" max="14602" width="55.28515625" style="301" customWidth="1"/>
    <col min="14603" max="14603" width="11.7109375" style="301" customWidth="1"/>
    <col min="14604" max="14604" width="9.140625" style="301"/>
    <col min="14605" max="14605" width="14.140625" style="301" customWidth="1"/>
    <col min="14606" max="14848" width="9.140625" style="301"/>
    <col min="14849" max="14849" width="4.5703125" style="301" customWidth="1"/>
    <col min="14850" max="14850" width="7.42578125" style="301" customWidth="1"/>
    <col min="14851" max="14851" width="6.7109375" style="301" customWidth="1"/>
    <col min="14852" max="14852" width="6.140625" style="301" customWidth="1"/>
    <col min="14853" max="14853" width="5.5703125" style="301" customWidth="1"/>
    <col min="14854" max="14854" width="6.140625" style="301" customWidth="1"/>
    <col min="14855" max="14855" width="5" style="301" customWidth="1"/>
    <col min="14856" max="14856" width="6.42578125" style="301" customWidth="1"/>
    <col min="14857" max="14857" width="6" style="301" customWidth="1"/>
    <col min="14858" max="14858" width="55.28515625" style="301" customWidth="1"/>
    <col min="14859" max="14859" width="11.7109375" style="301" customWidth="1"/>
    <col min="14860" max="14860" width="9.140625" style="301"/>
    <col min="14861" max="14861" width="14.140625" style="301" customWidth="1"/>
    <col min="14862" max="15104" width="9.140625" style="301"/>
    <col min="15105" max="15105" width="4.5703125" style="301" customWidth="1"/>
    <col min="15106" max="15106" width="7.42578125" style="301" customWidth="1"/>
    <col min="15107" max="15107" width="6.7109375" style="301" customWidth="1"/>
    <col min="15108" max="15108" width="6.140625" style="301" customWidth="1"/>
    <col min="15109" max="15109" width="5.5703125" style="301" customWidth="1"/>
    <col min="15110" max="15110" width="6.140625" style="301" customWidth="1"/>
    <col min="15111" max="15111" width="5" style="301" customWidth="1"/>
    <col min="15112" max="15112" width="6.42578125" style="301" customWidth="1"/>
    <col min="15113" max="15113" width="6" style="301" customWidth="1"/>
    <col min="15114" max="15114" width="55.28515625" style="301" customWidth="1"/>
    <col min="15115" max="15115" width="11.7109375" style="301" customWidth="1"/>
    <col min="15116" max="15116" width="9.140625" style="301"/>
    <col min="15117" max="15117" width="14.140625" style="301" customWidth="1"/>
    <col min="15118" max="15360" width="9.140625" style="301"/>
    <col min="15361" max="15361" width="4.5703125" style="301" customWidth="1"/>
    <col min="15362" max="15362" width="7.42578125" style="301" customWidth="1"/>
    <col min="15363" max="15363" width="6.7109375" style="301" customWidth="1"/>
    <col min="15364" max="15364" width="6.140625" style="301" customWidth="1"/>
    <col min="15365" max="15365" width="5.5703125" style="301" customWidth="1"/>
    <col min="15366" max="15366" width="6.140625" style="301" customWidth="1"/>
    <col min="15367" max="15367" width="5" style="301" customWidth="1"/>
    <col min="15368" max="15368" width="6.42578125" style="301" customWidth="1"/>
    <col min="15369" max="15369" width="6" style="301" customWidth="1"/>
    <col min="15370" max="15370" width="55.28515625" style="301" customWidth="1"/>
    <col min="15371" max="15371" width="11.7109375" style="301" customWidth="1"/>
    <col min="15372" max="15372" width="9.140625" style="301"/>
    <col min="15373" max="15373" width="14.140625" style="301" customWidth="1"/>
    <col min="15374" max="15616" width="9.140625" style="301"/>
    <col min="15617" max="15617" width="4.5703125" style="301" customWidth="1"/>
    <col min="15618" max="15618" width="7.42578125" style="301" customWidth="1"/>
    <col min="15619" max="15619" width="6.7109375" style="301" customWidth="1"/>
    <col min="15620" max="15620" width="6.140625" style="301" customWidth="1"/>
    <col min="15621" max="15621" width="5.5703125" style="301" customWidth="1"/>
    <col min="15622" max="15622" width="6.140625" style="301" customWidth="1"/>
    <col min="15623" max="15623" width="5" style="301" customWidth="1"/>
    <col min="15624" max="15624" width="6.42578125" style="301" customWidth="1"/>
    <col min="15625" max="15625" width="6" style="301" customWidth="1"/>
    <col min="15626" max="15626" width="55.28515625" style="301" customWidth="1"/>
    <col min="15627" max="15627" width="11.7109375" style="301" customWidth="1"/>
    <col min="15628" max="15628" width="9.140625" style="301"/>
    <col min="15629" max="15629" width="14.140625" style="301" customWidth="1"/>
    <col min="15630" max="15872" width="9.140625" style="301"/>
    <col min="15873" max="15873" width="4.5703125" style="301" customWidth="1"/>
    <col min="15874" max="15874" width="7.42578125" style="301" customWidth="1"/>
    <col min="15875" max="15875" width="6.7109375" style="301" customWidth="1"/>
    <col min="15876" max="15876" width="6.140625" style="301" customWidth="1"/>
    <col min="15877" max="15877" width="5.5703125" style="301" customWidth="1"/>
    <col min="15878" max="15878" width="6.140625" style="301" customWidth="1"/>
    <col min="15879" max="15879" width="5" style="301" customWidth="1"/>
    <col min="15880" max="15880" width="6.42578125" style="301" customWidth="1"/>
    <col min="15881" max="15881" width="6" style="301" customWidth="1"/>
    <col min="15882" max="15882" width="55.28515625" style="301" customWidth="1"/>
    <col min="15883" max="15883" width="11.7109375" style="301" customWidth="1"/>
    <col min="15884" max="15884" width="9.140625" style="301"/>
    <col min="15885" max="15885" width="14.140625" style="301" customWidth="1"/>
    <col min="15886" max="16128" width="9.140625" style="301"/>
    <col min="16129" max="16129" width="4.5703125" style="301" customWidth="1"/>
    <col min="16130" max="16130" width="7.42578125" style="301" customWidth="1"/>
    <col min="16131" max="16131" width="6.7109375" style="301" customWidth="1"/>
    <col min="16132" max="16132" width="6.140625" style="301" customWidth="1"/>
    <col min="16133" max="16133" width="5.5703125" style="301" customWidth="1"/>
    <col min="16134" max="16134" width="6.140625" style="301" customWidth="1"/>
    <col min="16135" max="16135" width="5" style="301" customWidth="1"/>
    <col min="16136" max="16136" width="6.42578125" style="301" customWidth="1"/>
    <col min="16137" max="16137" width="6" style="301" customWidth="1"/>
    <col min="16138" max="16138" width="55.28515625" style="301" customWidth="1"/>
    <col min="16139" max="16139" width="11.7109375" style="301" customWidth="1"/>
    <col min="16140" max="16140" width="9.140625" style="301"/>
    <col min="16141" max="16141" width="14.140625" style="301" customWidth="1"/>
    <col min="16142" max="16384" width="9.140625" style="301"/>
  </cols>
  <sheetData>
    <row r="1" spans="1:13" ht="15.75" x14ac:dyDescent="0.25">
      <c r="A1" s="297"/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300" t="s">
        <v>186</v>
      </c>
    </row>
    <row r="2" spans="1:13" ht="15.75" x14ac:dyDescent="0.2">
      <c r="A2" s="297"/>
      <c r="B2" s="298"/>
      <c r="C2" s="298"/>
      <c r="D2" s="298"/>
      <c r="E2" s="298"/>
      <c r="F2" s="298"/>
      <c r="G2" s="298"/>
      <c r="H2" s="298"/>
      <c r="I2" s="298"/>
      <c r="J2" s="298"/>
      <c r="K2" s="335" t="s">
        <v>187</v>
      </c>
      <c r="L2" s="335"/>
      <c r="M2" s="335"/>
    </row>
    <row r="3" spans="1:13" ht="15.75" x14ac:dyDescent="0.2">
      <c r="A3" s="297"/>
      <c r="B3" s="298"/>
      <c r="C3" s="298"/>
      <c r="D3" s="298"/>
      <c r="E3" s="298"/>
      <c r="F3" s="298"/>
      <c r="G3" s="298"/>
      <c r="H3" s="298"/>
      <c r="I3" s="298"/>
      <c r="J3" s="298"/>
      <c r="K3" s="335" t="s">
        <v>188</v>
      </c>
      <c r="L3" s="335"/>
      <c r="M3" s="335"/>
    </row>
    <row r="4" spans="1:13" ht="18" customHeight="1" x14ac:dyDescent="0.25">
      <c r="A4" s="297"/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335" t="s">
        <v>346</v>
      </c>
      <c r="M4" s="336"/>
    </row>
    <row r="5" spans="1:13" x14ac:dyDescent="0.2">
      <c r="A5" s="297"/>
      <c r="B5" s="298"/>
      <c r="C5" s="298"/>
      <c r="D5" s="298"/>
      <c r="E5" s="298"/>
      <c r="F5" s="298"/>
      <c r="G5" s="298"/>
      <c r="H5" s="298"/>
      <c r="I5" s="298"/>
      <c r="J5" s="298"/>
      <c r="K5" s="297"/>
      <c r="L5" s="297"/>
      <c r="M5" s="297"/>
    </row>
    <row r="6" spans="1:13" ht="26.25" customHeight="1" x14ac:dyDescent="0.3">
      <c r="A6" s="337" t="s">
        <v>189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</row>
    <row r="7" spans="1:13" x14ac:dyDescent="0.2">
      <c r="A7" s="297"/>
      <c r="B7" s="298"/>
      <c r="C7" s="298"/>
      <c r="D7" s="298"/>
      <c r="E7" s="298"/>
      <c r="F7" s="298"/>
      <c r="G7" s="298"/>
      <c r="H7" s="298"/>
      <c r="I7" s="298"/>
      <c r="J7" s="298"/>
      <c r="K7" s="297"/>
      <c r="L7" s="297"/>
      <c r="M7" s="297"/>
    </row>
    <row r="8" spans="1:13" x14ac:dyDescent="0.2">
      <c r="A8" s="297"/>
      <c r="B8" s="298"/>
      <c r="C8" s="298"/>
      <c r="D8" s="298"/>
      <c r="E8" s="298"/>
      <c r="F8" s="298"/>
      <c r="G8" s="298"/>
      <c r="H8" s="298"/>
      <c r="I8" s="298"/>
      <c r="J8" s="298"/>
      <c r="K8" s="297"/>
      <c r="L8" s="297"/>
      <c r="M8" s="302" t="s">
        <v>190</v>
      </c>
    </row>
    <row r="9" spans="1:13" x14ac:dyDescent="0.2">
      <c r="A9" s="338" t="s">
        <v>191</v>
      </c>
      <c r="B9" s="339" t="s">
        <v>192</v>
      </c>
      <c r="C9" s="340"/>
      <c r="D9" s="340"/>
      <c r="E9" s="340"/>
      <c r="F9" s="340"/>
      <c r="G9" s="340"/>
      <c r="H9" s="340"/>
      <c r="I9" s="341"/>
      <c r="J9" s="342" t="s">
        <v>193</v>
      </c>
      <c r="K9" s="343" t="s">
        <v>194</v>
      </c>
      <c r="L9" s="343" t="s">
        <v>195</v>
      </c>
      <c r="M9" s="343" t="s">
        <v>196</v>
      </c>
    </row>
    <row r="10" spans="1:13" ht="84.75" x14ac:dyDescent="0.2">
      <c r="A10" s="338"/>
      <c r="B10" s="303" t="s">
        <v>197</v>
      </c>
      <c r="C10" s="303" t="s">
        <v>198</v>
      </c>
      <c r="D10" s="303" t="s">
        <v>199</v>
      </c>
      <c r="E10" s="303" t="s">
        <v>200</v>
      </c>
      <c r="F10" s="303" t="s">
        <v>201</v>
      </c>
      <c r="G10" s="303" t="s">
        <v>202</v>
      </c>
      <c r="H10" s="303" t="s">
        <v>203</v>
      </c>
      <c r="I10" s="303" t="s">
        <v>204</v>
      </c>
      <c r="J10" s="343"/>
      <c r="K10" s="343"/>
      <c r="L10" s="343"/>
      <c r="M10" s="343"/>
    </row>
    <row r="11" spans="1:13" x14ac:dyDescent="0.2">
      <c r="A11" s="304"/>
      <c r="B11" s="305">
        <v>1</v>
      </c>
      <c r="C11" s="305">
        <v>2</v>
      </c>
      <c r="D11" s="305">
        <v>3</v>
      </c>
      <c r="E11" s="305">
        <v>4</v>
      </c>
      <c r="F11" s="305">
        <v>5</v>
      </c>
      <c r="G11" s="305">
        <v>6</v>
      </c>
      <c r="H11" s="305">
        <v>7</v>
      </c>
      <c r="I11" s="305">
        <v>8</v>
      </c>
      <c r="J11" s="305">
        <v>9</v>
      </c>
      <c r="K11" s="306">
        <v>10</v>
      </c>
      <c r="L11" s="306">
        <v>11</v>
      </c>
      <c r="M11" s="306">
        <v>12</v>
      </c>
    </row>
    <row r="12" spans="1:13" ht="16.5" customHeight="1" x14ac:dyDescent="0.2">
      <c r="A12" s="307" t="s">
        <v>205</v>
      </c>
      <c r="B12" s="308" t="s">
        <v>206</v>
      </c>
      <c r="C12" s="308" t="s">
        <v>205</v>
      </c>
      <c r="D12" s="308" t="s">
        <v>207</v>
      </c>
      <c r="E12" s="308" t="s">
        <v>207</v>
      </c>
      <c r="F12" s="308" t="s">
        <v>206</v>
      </c>
      <c r="G12" s="308" t="s">
        <v>207</v>
      </c>
      <c r="H12" s="308" t="s">
        <v>208</v>
      </c>
      <c r="I12" s="308" t="s">
        <v>206</v>
      </c>
      <c r="J12" s="309" t="s">
        <v>209</v>
      </c>
      <c r="K12" s="310">
        <f>SUM(K13,K35,K42)</f>
        <v>2675.9</v>
      </c>
      <c r="L12" s="310">
        <f>SUM(L13,L35,L42)</f>
        <v>2715.7000000000003</v>
      </c>
      <c r="M12" s="310">
        <f>SUM(M13,M35,M42)</f>
        <v>2767.8</v>
      </c>
    </row>
    <row r="13" spans="1:13" ht="21" customHeight="1" x14ac:dyDescent="0.2">
      <c r="A13" s="307" t="s">
        <v>210</v>
      </c>
      <c r="B13" s="308" t="s">
        <v>211</v>
      </c>
      <c r="C13" s="308" t="s">
        <v>205</v>
      </c>
      <c r="D13" s="308" t="s">
        <v>212</v>
      </c>
      <c r="E13" s="308" t="s">
        <v>207</v>
      </c>
      <c r="F13" s="308" t="s">
        <v>206</v>
      </c>
      <c r="G13" s="308" t="s">
        <v>207</v>
      </c>
      <c r="H13" s="308" t="s">
        <v>208</v>
      </c>
      <c r="I13" s="308" t="s">
        <v>206</v>
      </c>
      <c r="J13" s="309" t="s">
        <v>213</v>
      </c>
      <c r="K13" s="310">
        <f>SUM(K14,K16,K21,K24,K32)</f>
        <v>2488.7000000000003</v>
      </c>
      <c r="L13" s="310">
        <f>SUM(L14,L16,L21,L24,L32)</f>
        <v>2521.2000000000003</v>
      </c>
      <c r="M13" s="310">
        <f>SUM(M14,M16,M21,M24,M32)</f>
        <v>2565.7000000000003</v>
      </c>
    </row>
    <row r="14" spans="1:13" ht="19.5" customHeight="1" x14ac:dyDescent="0.2">
      <c r="A14" s="307" t="s">
        <v>214</v>
      </c>
      <c r="B14" s="308" t="s">
        <v>211</v>
      </c>
      <c r="C14" s="308" t="s">
        <v>205</v>
      </c>
      <c r="D14" s="308" t="s">
        <v>212</v>
      </c>
      <c r="E14" s="308" t="s">
        <v>215</v>
      </c>
      <c r="F14" s="308" t="s">
        <v>206</v>
      </c>
      <c r="G14" s="308" t="s">
        <v>212</v>
      </c>
      <c r="H14" s="308" t="s">
        <v>208</v>
      </c>
      <c r="I14" s="308" t="s">
        <v>216</v>
      </c>
      <c r="J14" s="311" t="s">
        <v>217</v>
      </c>
      <c r="K14" s="312">
        <f>SUM(K15)</f>
        <v>428.6</v>
      </c>
      <c r="L14" s="312">
        <f>SUM(L15)</f>
        <v>453</v>
      </c>
      <c r="M14" s="312">
        <f>SUM(M15)</f>
        <v>481.1</v>
      </c>
    </row>
    <row r="15" spans="1:13" ht="72.75" customHeight="1" x14ac:dyDescent="0.2">
      <c r="A15" s="307" t="s">
        <v>218</v>
      </c>
      <c r="B15" s="308" t="s">
        <v>211</v>
      </c>
      <c r="C15" s="308" t="s">
        <v>205</v>
      </c>
      <c r="D15" s="308" t="s">
        <v>212</v>
      </c>
      <c r="E15" s="308" t="s">
        <v>215</v>
      </c>
      <c r="F15" s="308" t="s">
        <v>219</v>
      </c>
      <c r="G15" s="308" t="s">
        <v>212</v>
      </c>
      <c r="H15" s="308" t="s">
        <v>208</v>
      </c>
      <c r="I15" s="308" t="s">
        <v>216</v>
      </c>
      <c r="J15" s="311" t="s">
        <v>220</v>
      </c>
      <c r="K15" s="313">
        <v>428.6</v>
      </c>
      <c r="L15" s="313">
        <v>453</v>
      </c>
      <c r="M15" s="313">
        <v>481.1</v>
      </c>
    </row>
    <row r="16" spans="1:13" ht="28.5" customHeight="1" x14ac:dyDescent="0.2">
      <c r="A16" s="307" t="s">
        <v>221</v>
      </c>
      <c r="B16" s="308" t="s">
        <v>206</v>
      </c>
      <c r="C16" s="308" t="s">
        <v>205</v>
      </c>
      <c r="D16" s="308" t="s">
        <v>222</v>
      </c>
      <c r="E16" s="308" t="s">
        <v>207</v>
      </c>
      <c r="F16" s="308" t="s">
        <v>206</v>
      </c>
      <c r="G16" s="308" t="s">
        <v>207</v>
      </c>
      <c r="H16" s="308" t="s">
        <v>208</v>
      </c>
      <c r="I16" s="308" t="s">
        <v>206</v>
      </c>
      <c r="J16" s="309" t="s">
        <v>223</v>
      </c>
      <c r="K16" s="310">
        <f>SUM(K17:K20)</f>
        <v>1009.1</v>
      </c>
      <c r="L16" s="310">
        <f>SUM(L17:L20)</f>
        <v>1063.5</v>
      </c>
      <c r="M16" s="310">
        <f>SUM(M17:M20)</f>
        <v>1122.5000000000002</v>
      </c>
    </row>
    <row r="17" spans="1:13" ht="98.25" customHeight="1" x14ac:dyDescent="0.2">
      <c r="A17" s="307" t="s">
        <v>224</v>
      </c>
      <c r="B17" s="308" t="s">
        <v>225</v>
      </c>
      <c r="C17" s="308" t="s">
        <v>205</v>
      </c>
      <c r="D17" s="308" t="s">
        <v>222</v>
      </c>
      <c r="E17" s="308" t="s">
        <v>215</v>
      </c>
      <c r="F17" s="308" t="s">
        <v>226</v>
      </c>
      <c r="G17" s="308" t="s">
        <v>212</v>
      </c>
      <c r="H17" s="308" t="s">
        <v>208</v>
      </c>
      <c r="I17" s="308" t="s">
        <v>216</v>
      </c>
      <c r="J17" s="311" t="s">
        <v>227</v>
      </c>
      <c r="K17" s="313">
        <v>463.4</v>
      </c>
      <c r="L17" s="313">
        <v>488.9</v>
      </c>
      <c r="M17" s="313">
        <v>519.70000000000005</v>
      </c>
    </row>
    <row r="18" spans="1:13" ht="108" customHeight="1" x14ac:dyDescent="0.2">
      <c r="A18" s="307" t="s">
        <v>228</v>
      </c>
      <c r="B18" s="308" t="s">
        <v>225</v>
      </c>
      <c r="C18" s="308" t="s">
        <v>205</v>
      </c>
      <c r="D18" s="308" t="s">
        <v>222</v>
      </c>
      <c r="E18" s="308" t="s">
        <v>215</v>
      </c>
      <c r="F18" s="308" t="s">
        <v>229</v>
      </c>
      <c r="G18" s="308" t="s">
        <v>212</v>
      </c>
      <c r="H18" s="308" t="s">
        <v>208</v>
      </c>
      <c r="I18" s="308" t="s">
        <v>216</v>
      </c>
      <c r="J18" s="311" t="s">
        <v>230</v>
      </c>
      <c r="K18" s="313">
        <v>2.6</v>
      </c>
      <c r="L18" s="313">
        <v>2.8</v>
      </c>
      <c r="M18" s="313">
        <v>2.9</v>
      </c>
    </row>
    <row r="19" spans="1:13" ht="108" customHeight="1" x14ac:dyDescent="0.2">
      <c r="A19" s="307" t="s">
        <v>231</v>
      </c>
      <c r="B19" s="308" t="s">
        <v>225</v>
      </c>
      <c r="C19" s="308" t="s">
        <v>205</v>
      </c>
      <c r="D19" s="308" t="s">
        <v>222</v>
      </c>
      <c r="E19" s="308" t="s">
        <v>215</v>
      </c>
      <c r="F19" s="308" t="s">
        <v>232</v>
      </c>
      <c r="G19" s="308" t="s">
        <v>212</v>
      </c>
      <c r="H19" s="308" t="s">
        <v>208</v>
      </c>
      <c r="I19" s="308" t="s">
        <v>216</v>
      </c>
      <c r="J19" s="311" t="s">
        <v>233</v>
      </c>
      <c r="K19" s="313">
        <v>609.5</v>
      </c>
      <c r="L19" s="313">
        <v>641.4</v>
      </c>
      <c r="M19" s="313">
        <v>679.7</v>
      </c>
    </row>
    <row r="20" spans="1:13" ht="106.5" customHeight="1" x14ac:dyDescent="0.2">
      <c r="A20" s="307" t="s">
        <v>234</v>
      </c>
      <c r="B20" s="308" t="s">
        <v>225</v>
      </c>
      <c r="C20" s="308" t="s">
        <v>205</v>
      </c>
      <c r="D20" s="308" t="s">
        <v>222</v>
      </c>
      <c r="E20" s="308" t="s">
        <v>215</v>
      </c>
      <c r="F20" s="308" t="s">
        <v>235</v>
      </c>
      <c r="G20" s="308" t="s">
        <v>212</v>
      </c>
      <c r="H20" s="308" t="s">
        <v>208</v>
      </c>
      <c r="I20" s="308" t="s">
        <v>216</v>
      </c>
      <c r="J20" s="311" t="s">
        <v>236</v>
      </c>
      <c r="K20" s="313">
        <v>-66.400000000000006</v>
      </c>
      <c r="L20" s="313">
        <v>-69.599999999999994</v>
      </c>
      <c r="M20" s="313">
        <v>-79.8</v>
      </c>
    </row>
    <row r="21" spans="1:13" ht="25.5" hidden="1" customHeight="1" x14ac:dyDescent="0.2">
      <c r="A21" s="307" t="s">
        <v>237</v>
      </c>
      <c r="B21" s="308" t="s">
        <v>211</v>
      </c>
      <c r="C21" s="308" t="s">
        <v>205</v>
      </c>
      <c r="D21" s="308" t="s">
        <v>238</v>
      </c>
      <c r="E21" s="308" t="s">
        <v>207</v>
      </c>
      <c r="F21" s="308" t="s">
        <v>206</v>
      </c>
      <c r="G21" s="308" t="s">
        <v>207</v>
      </c>
      <c r="H21" s="308" t="s">
        <v>208</v>
      </c>
      <c r="I21" s="308" t="s">
        <v>206</v>
      </c>
      <c r="J21" s="309" t="s">
        <v>239</v>
      </c>
      <c r="K21" s="310">
        <f t="shared" ref="K21:M22" si="0">SUM(K22)</f>
        <v>0</v>
      </c>
      <c r="L21" s="310">
        <f t="shared" si="0"/>
        <v>0</v>
      </c>
      <c r="M21" s="310">
        <f t="shared" si="0"/>
        <v>0</v>
      </c>
    </row>
    <row r="22" spans="1:13" ht="22.5" hidden="1" customHeight="1" x14ac:dyDescent="0.2">
      <c r="A22" s="307" t="s">
        <v>240</v>
      </c>
      <c r="B22" s="314" t="s">
        <v>211</v>
      </c>
      <c r="C22" s="314" t="s">
        <v>205</v>
      </c>
      <c r="D22" s="314" t="s">
        <v>238</v>
      </c>
      <c r="E22" s="314" t="s">
        <v>222</v>
      </c>
      <c r="F22" s="314" t="s">
        <v>206</v>
      </c>
      <c r="G22" s="314" t="s">
        <v>212</v>
      </c>
      <c r="H22" s="314" t="s">
        <v>208</v>
      </c>
      <c r="I22" s="314" t="s">
        <v>216</v>
      </c>
      <c r="J22" s="315" t="s">
        <v>241</v>
      </c>
      <c r="K22" s="316">
        <f t="shared" si="0"/>
        <v>0</v>
      </c>
      <c r="L22" s="316">
        <f t="shared" si="0"/>
        <v>0</v>
      </c>
      <c r="M22" s="316">
        <f t="shared" si="0"/>
        <v>0</v>
      </c>
    </row>
    <row r="23" spans="1:13" hidden="1" x14ac:dyDescent="0.2">
      <c r="A23" s="307" t="s">
        <v>242</v>
      </c>
      <c r="B23" s="314" t="s">
        <v>211</v>
      </c>
      <c r="C23" s="314" t="s">
        <v>205</v>
      </c>
      <c r="D23" s="314" t="s">
        <v>238</v>
      </c>
      <c r="E23" s="314" t="s">
        <v>222</v>
      </c>
      <c r="F23" s="314" t="s">
        <v>219</v>
      </c>
      <c r="G23" s="314" t="s">
        <v>212</v>
      </c>
      <c r="H23" s="314" t="s">
        <v>208</v>
      </c>
      <c r="I23" s="314" t="s">
        <v>216</v>
      </c>
      <c r="J23" s="317" t="s">
        <v>241</v>
      </c>
      <c r="K23" s="313"/>
      <c r="L23" s="313"/>
      <c r="M23" s="313"/>
    </row>
    <row r="24" spans="1:13" ht="14.25" customHeight="1" x14ac:dyDescent="0.2">
      <c r="A24" s="307" t="s">
        <v>243</v>
      </c>
      <c r="B24" s="308" t="s">
        <v>211</v>
      </c>
      <c r="C24" s="308" t="s">
        <v>205</v>
      </c>
      <c r="D24" s="308" t="s">
        <v>244</v>
      </c>
      <c r="E24" s="308" t="s">
        <v>207</v>
      </c>
      <c r="F24" s="308" t="s">
        <v>206</v>
      </c>
      <c r="G24" s="308" t="s">
        <v>207</v>
      </c>
      <c r="H24" s="308" t="s">
        <v>208</v>
      </c>
      <c r="I24" s="308" t="s">
        <v>206</v>
      </c>
      <c r="J24" s="309" t="s">
        <v>245</v>
      </c>
      <c r="K24" s="310">
        <f>SUM(K25,K27)</f>
        <v>1050.1000000000001</v>
      </c>
      <c r="L24" s="310">
        <f>SUM(L25,L27)</f>
        <v>1003.8</v>
      </c>
      <c r="M24" s="310">
        <f>SUM(M25,M27)</f>
        <v>961.2</v>
      </c>
    </row>
    <row r="25" spans="1:13" ht="20.25" customHeight="1" x14ac:dyDescent="0.2">
      <c r="A25" s="307" t="s">
        <v>246</v>
      </c>
      <c r="B25" s="308" t="s">
        <v>211</v>
      </c>
      <c r="C25" s="308" t="s">
        <v>205</v>
      </c>
      <c r="D25" s="308" t="s">
        <v>244</v>
      </c>
      <c r="E25" s="308" t="s">
        <v>212</v>
      </c>
      <c r="F25" s="308" t="s">
        <v>206</v>
      </c>
      <c r="G25" s="308" t="s">
        <v>207</v>
      </c>
      <c r="H25" s="308" t="s">
        <v>208</v>
      </c>
      <c r="I25" s="308" t="s">
        <v>216</v>
      </c>
      <c r="J25" s="318" t="s">
        <v>247</v>
      </c>
      <c r="K25" s="319">
        <f>SUM(K26)</f>
        <v>112.9</v>
      </c>
      <c r="L25" s="319">
        <f>SUM(L26)</f>
        <v>115.3</v>
      </c>
      <c r="M25" s="319">
        <f>SUM(M26)</f>
        <v>117.7</v>
      </c>
    </row>
    <row r="26" spans="1:13" ht="39" customHeight="1" x14ac:dyDescent="0.2">
      <c r="A26" s="307" t="s">
        <v>248</v>
      </c>
      <c r="B26" s="308" t="s">
        <v>211</v>
      </c>
      <c r="C26" s="308" t="s">
        <v>205</v>
      </c>
      <c r="D26" s="308" t="s">
        <v>244</v>
      </c>
      <c r="E26" s="308" t="s">
        <v>212</v>
      </c>
      <c r="F26" s="308" t="s">
        <v>249</v>
      </c>
      <c r="G26" s="308" t="s">
        <v>237</v>
      </c>
      <c r="H26" s="308" t="s">
        <v>208</v>
      </c>
      <c r="I26" s="308" t="s">
        <v>216</v>
      </c>
      <c r="J26" s="311" t="s">
        <v>250</v>
      </c>
      <c r="K26" s="313">
        <v>112.9</v>
      </c>
      <c r="L26" s="313">
        <v>115.3</v>
      </c>
      <c r="M26" s="313">
        <v>117.7</v>
      </c>
    </row>
    <row r="27" spans="1:13" ht="26.25" customHeight="1" x14ac:dyDescent="0.2">
      <c r="A27" s="320" t="s">
        <v>251</v>
      </c>
      <c r="B27" s="321" t="s">
        <v>211</v>
      </c>
      <c r="C27" s="321" t="s">
        <v>205</v>
      </c>
      <c r="D27" s="321" t="s">
        <v>244</v>
      </c>
      <c r="E27" s="321" t="s">
        <v>207</v>
      </c>
      <c r="F27" s="321" t="s">
        <v>206</v>
      </c>
      <c r="G27" s="321" t="s">
        <v>207</v>
      </c>
      <c r="H27" s="321" t="s">
        <v>208</v>
      </c>
      <c r="I27" s="321" t="s">
        <v>216</v>
      </c>
      <c r="J27" s="322" t="s">
        <v>252</v>
      </c>
      <c r="K27" s="310">
        <f>SUM(K28,K30)</f>
        <v>937.2</v>
      </c>
      <c r="L27" s="310">
        <f>SUM(L28,L30)</f>
        <v>888.5</v>
      </c>
      <c r="M27" s="310">
        <f>SUM(M28,M30)</f>
        <v>843.5</v>
      </c>
    </row>
    <row r="28" spans="1:13" ht="24" customHeight="1" x14ac:dyDescent="0.2">
      <c r="A28" s="307" t="s">
        <v>253</v>
      </c>
      <c r="B28" s="308" t="s">
        <v>211</v>
      </c>
      <c r="C28" s="308" t="s">
        <v>205</v>
      </c>
      <c r="D28" s="308" t="s">
        <v>244</v>
      </c>
      <c r="E28" s="308" t="s">
        <v>244</v>
      </c>
      <c r="F28" s="308" t="s">
        <v>249</v>
      </c>
      <c r="G28" s="308" t="s">
        <v>207</v>
      </c>
      <c r="H28" s="308" t="s">
        <v>208</v>
      </c>
      <c r="I28" s="308" t="s">
        <v>216</v>
      </c>
      <c r="J28" s="311" t="s">
        <v>254</v>
      </c>
      <c r="K28" s="312">
        <f>SUM(K29)</f>
        <v>267.2</v>
      </c>
      <c r="L28" s="312">
        <f>SUM(L29)</f>
        <v>267.7</v>
      </c>
      <c r="M28" s="312">
        <f>SUM(M29)</f>
        <v>268.2</v>
      </c>
    </row>
    <row r="29" spans="1:13" ht="33" customHeight="1" x14ac:dyDescent="0.2">
      <c r="A29" s="307" t="s">
        <v>255</v>
      </c>
      <c r="B29" s="308" t="s">
        <v>211</v>
      </c>
      <c r="C29" s="308" t="s">
        <v>205</v>
      </c>
      <c r="D29" s="308" t="s">
        <v>244</v>
      </c>
      <c r="E29" s="308" t="s">
        <v>244</v>
      </c>
      <c r="F29" s="308" t="s">
        <v>256</v>
      </c>
      <c r="G29" s="308" t="s">
        <v>237</v>
      </c>
      <c r="H29" s="308" t="s">
        <v>208</v>
      </c>
      <c r="I29" s="308" t="s">
        <v>216</v>
      </c>
      <c r="J29" s="311" t="s">
        <v>257</v>
      </c>
      <c r="K29" s="313">
        <v>267.2</v>
      </c>
      <c r="L29" s="313">
        <v>267.7</v>
      </c>
      <c r="M29" s="313">
        <v>268.2</v>
      </c>
    </row>
    <row r="30" spans="1:13" ht="20.25" customHeight="1" x14ac:dyDescent="0.2">
      <c r="A30" s="307" t="s">
        <v>258</v>
      </c>
      <c r="B30" s="308" t="s">
        <v>211</v>
      </c>
      <c r="C30" s="308" t="s">
        <v>205</v>
      </c>
      <c r="D30" s="308" t="s">
        <v>244</v>
      </c>
      <c r="E30" s="308" t="s">
        <v>244</v>
      </c>
      <c r="F30" s="308" t="s">
        <v>259</v>
      </c>
      <c r="G30" s="308" t="s">
        <v>207</v>
      </c>
      <c r="H30" s="308" t="s">
        <v>208</v>
      </c>
      <c r="I30" s="308" t="s">
        <v>216</v>
      </c>
      <c r="J30" s="311" t="s">
        <v>260</v>
      </c>
      <c r="K30" s="312">
        <f>SUM(K31)</f>
        <v>670</v>
      </c>
      <c r="L30" s="312">
        <f>SUM(L31)</f>
        <v>620.79999999999995</v>
      </c>
      <c r="M30" s="312">
        <f>SUM(M31)</f>
        <v>575.29999999999995</v>
      </c>
    </row>
    <row r="31" spans="1:13" ht="35.25" customHeight="1" x14ac:dyDescent="0.2">
      <c r="A31" s="307" t="s">
        <v>261</v>
      </c>
      <c r="B31" s="308" t="s">
        <v>211</v>
      </c>
      <c r="C31" s="308" t="s">
        <v>205</v>
      </c>
      <c r="D31" s="308" t="s">
        <v>244</v>
      </c>
      <c r="E31" s="308" t="s">
        <v>244</v>
      </c>
      <c r="F31" s="308" t="s">
        <v>262</v>
      </c>
      <c r="G31" s="308" t="s">
        <v>237</v>
      </c>
      <c r="H31" s="308" t="s">
        <v>208</v>
      </c>
      <c r="I31" s="308" t="s">
        <v>216</v>
      </c>
      <c r="J31" s="311" t="s">
        <v>263</v>
      </c>
      <c r="K31" s="313">
        <v>670</v>
      </c>
      <c r="L31" s="313">
        <v>620.79999999999995</v>
      </c>
      <c r="M31" s="313">
        <v>575.29999999999995</v>
      </c>
    </row>
    <row r="32" spans="1:13" ht="25.5" customHeight="1" x14ac:dyDescent="0.2">
      <c r="A32" s="307" t="s">
        <v>264</v>
      </c>
      <c r="B32" s="308" t="s">
        <v>206</v>
      </c>
      <c r="C32" s="308" t="s">
        <v>205</v>
      </c>
      <c r="D32" s="308" t="s">
        <v>265</v>
      </c>
      <c r="E32" s="308" t="s">
        <v>207</v>
      </c>
      <c r="F32" s="308" t="s">
        <v>206</v>
      </c>
      <c r="G32" s="308" t="s">
        <v>207</v>
      </c>
      <c r="H32" s="308" t="s">
        <v>208</v>
      </c>
      <c r="I32" s="308" t="s">
        <v>206</v>
      </c>
      <c r="J32" s="309" t="s">
        <v>266</v>
      </c>
      <c r="K32" s="310">
        <f t="shared" ref="K32:M33" si="1">SUM(K33)</f>
        <v>0.9</v>
      </c>
      <c r="L32" s="310">
        <f t="shared" si="1"/>
        <v>0.9</v>
      </c>
      <c r="M32" s="310">
        <f t="shared" si="1"/>
        <v>0.9</v>
      </c>
    </row>
    <row r="33" spans="1:13" ht="60" customHeight="1" x14ac:dyDescent="0.2">
      <c r="A33" s="307" t="s">
        <v>267</v>
      </c>
      <c r="B33" s="314" t="s">
        <v>268</v>
      </c>
      <c r="C33" s="308" t="s">
        <v>205</v>
      </c>
      <c r="D33" s="308" t="s">
        <v>265</v>
      </c>
      <c r="E33" s="308" t="s">
        <v>269</v>
      </c>
      <c r="F33" s="308" t="s">
        <v>206</v>
      </c>
      <c r="G33" s="308" t="s">
        <v>212</v>
      </c>
      <c r="H33" s="308" t="s">
        <v>208</v>
      </c>
      <c r="I33" s="308" t="s">
        <v>216</v>
      </c>
      <c r="J33" s="311" t="s">
        <v>270</v>
      </c>
      <c r="K33" s="312">
        <f t="shared" si="1"/>
        <v>0.9</v>
      </c>
      <c r="L33" s="312">
        <f t="shared" si="1"/>
        <v>0.9</v>
      </c>
      <c r="M33" s="312">
        <f t="shared" si="1"/>
        <v>0.9</v>
      </c>
    </row>
    <row r="34" spans="1:13" ht="49.5" customHeight="1" x14ac:dyDescent="0.2">
      <c r="A34" s="307" t="s">
        <v>271</v>
      </c>
      <c r="B34" s="314" t="s">
        <v>268</v>
      </c>
      <c r="C34" s="308" t="s">
        <v>205</v>
      </c>
      <c r="D34" s="308" t="s">
        <v>265</v>
      </c>
      <c r="E34" s="308" t="s">
        <v>269</v>
      </c>
      <c r="F34" s="308" t="s">
        <v>272</v>
      </c>
      <c r="G34" s="308" t="s">
        <v>212</v>
      </c>
      <c r="H34" s="308" t="s">
        <v>208</v>
      </c>
      <c r="I34" s="308" t="s">
        <v>216</v>
      </c>
      <c r="J34" s="311" t="s">
        <v>273</v>
      </c>
      <c r="K34" s="313">
        <v>0.9</v>
      </c>
      <c r="L34" s="313">
        <v>0.9</v>
      </c>
      <c r="M34" s="313">
        <v>0.9</v>
      </c>
    </row>
    <row r="35" spans="1:13" ht="42.75" customHeight="1" x14ac:dyDescent="0.2">
      <c r="A35" s="307" t="s">
        <v>274</v>
      </c>
      <c r="B35" s="314" t="s">
        <v>268</v>
      </c>
      <c r="C35" s="308" t="s">
        <v>205</v>
      </c>
      <c r="D35" s="308" t="s">
        <v>240</v>
      </c>
      <c r="E35" s="308" t="s">
        <v>207</v>
      </c>
      <c r="F35" s="308" t="s">
        <v>206</v>
      </c>
      <c r="G35" s="308" t="s">
        <v>207</v>
      </c>
      <c r="H35" s="308" t="s">
        <v>208</v>
      </c>
      <c r="I35" s="308" t="s">
        <v>206</v>
      </c>
      <c r="J35" s="309" t="s">
        <v>275</v>
      </c>
      <c r="K35" s="310">
        <f>SUM(K36,K38,K40)</f>
        <v>187.2</v>
      </c>
      <c r="L35" s="310">
        <f>SUM(L36,L38,L40)</f>
        <v>194.5</v>
      </c>
      <c r="M35" s="310">
        <f>SUM(M36,M38,M40)</f>
        <v>202.1</v>
      </c>
    </row>
    <row r="36" spans="1:13" ht="72.75" customHeight="1" x14ac:dyDescent="0.2">
      <c r="A36" s="307" t="s">
        <v>276</v>
      </c>
      <c r="B36" s="314" t="s">
        <v>268</v>
      </c>
      <c r="C36" s="308" t="s">
        <v>205</v>
      </c>
      <c r="D36" s="308" t="s">
        <v>240</v>
      </c>
      <c r="E36" s="308" t="s">
        <v>238</v>
      </c>
      <c r="F36" s="308" t="s">
        <v>272</v>
      </c>
      <c r="G36" s="308" t="s">
        <v>207</v>
      </c>
      <c r="H36" s="308" t="s">
        <v>208</v>
      </c>
      <c r="I36" s="308" t="s">
        <v>277</v>
      </c>
      <c r="J36" s="311" t="s">
        <v>278</v>
      </c>
      <c r="K36" s="312">
        <f>SUM(K37)</f>
        <v>187.2</v>
      </c>
      <c r="L36" s="312">
        <f>SUM(L37)</f>
        <v>194.5</v>
      </c>
      <c r="M36" s="312">
        <f>SUM(M37)</f>
        <v>202.1</v>
      </c>
    </row>
    <row r="37" spans="1:13" ht="63.75" x14ac:dyDescent="0.2">
      <c r="A37" s="307" t="s">
        <v>279</v>
      </c>
      <c r="B37" s="314" t="s">
        <v>268</v>
      </c>
      <c r="C37" s="308" t="s">
        <v>205</v>
      </c>
      <c r="D37" s="308" t="s">
        <v>240</v>
      </c>
      <c r="E37" s="308" t="s">
        <v>238</v>
      </c>
      <c r="F37" s="308" t="s">
        <v>280</v>
      </c>
      <c r="G37" s="308" t="s">
        <v>237</v>
      </c>
      <c r="H37" s="308" t="s">
        <v>208</v>
      </c>
      <c r="I37" s="308" t="s">
        <v>277</v>
      </c>
      <c r="J37" s="311" t="s">
        <v>281</v>
      </c>
      <c r="K37" s="313">
        <v>187.2</v>
      </c>
      <c r="L37" s="313">
        <v>194.5</v>
      </c>
      <c r="M37" s="313">
        <v>202.1</v>
      </c>
    </row>
    <row r="38" spans="1:13" ht="63.75" hidden="1" x14ac:dyDescent="0.2">
      <c r="A38" s="307" t="s">
        <v>282</v>
      </c>
      <c r="B38" s="314" t="s">
        <v>268</v>
      </c>
      <c r="C38" s="308" t="s">
        <v>205</v>
      </c>
      <c r="D38" s="308" t="s">
        <v>240</v>
      </c>
      <c r="E38" s="308" t="s">
        <v>238</v>
      </c>
      <c r="F38" s="308" t="s">
        <v>249</v>
      </c>
      <c r="G38" s="308" t="s">
        <v>207</v>
      </c>
      <c r="H38" s="308" t="s">
        <v>208</v>
      </c>
      <c r="I38" s="308" t="s">
        <v>277</v>
      </c>
      <c r="J38" s="311" t="s">
        <v>283</v>
      </c>
      <c r="K38" s="312">
        <f>SUM(K39)</f>
        <v>0</v>
      </c>
      <c r="L38" s="312">
        <f>SUM(L39)</f>
        <v>0</v>
      </c>
      <c r="M38" s="312">
        <f>SUM(M39)</f>
        <v>0</v>
      </c>
    </row>
    <row r="39" spans="1:13" ht="51" hidden="1" x14ac:dyDescent="0.2">
      <c r="A39" s="307" t="s">
        <v>284</v>
      </c>
      <c r="B39" s="314" t="s">
        <v>268</v>
      </c>
      <c r="C39" s="308" t="s">
        <v>205</v>
      </c>
      <c r="D39" s="308" t="s">
        <v>240</v>
      </c>
      <c r="E39" s="308" t="s">
        <v>238</v>
      </c>
      <c r="F39" s="308" t="s">
        <v>285</v>
      </c>
      <c r="G39" s="308" t="s">
        <v>237</v>
      </c>
      <c r="H39" s="308" t="s">
        <v>208</v>
      </c>
      <c r="I39" s="308" t="s">
        <v>277</v>
      </c>
      <c r="J39" s="311" t="s">
        <v>286</v>
      </c>
      <c r="K39" s="313"/>
      <c r="L39" s="323"/>
      <c r="M39" s="313"/>
    </row>
    <row r="40" spans="1:13" ht="74.25" hidden="1" customHeight="1" x14ac:dyDescent="0.2">
      <c r="A40" s="307" t="s">
        <v>287</v>
      </c>
      <c r="B40" s="314" t="s">
        <v>268</v>
      </c>
      <c r="C40" s="308" t="s">
        <v>205</v>
      </c>
      <c r="D40" s="308" t="s">
        <v>240</v>
      </c>
      <c r="E40" s="308" t="s">
        <v>288</v>
      </c>
      <c r="F40" s="308" t="s">
        <v>289</v>
      </c>
      <c r="G40" s="308" t="s">
        <v>207</v>
      </c>
      <c r="H40" s="308" t="s">
        <v>208</v>
      </c>
      <c r="I40" s="308" t="s">
        <v>277</v>
      </c>
      <c r="J40" s="311" t="s">
        <v>290</v>
      </c>
      <c r="K40" s="312">
        <f>SUM(K41)</f>
        <v>0</v>
      </c>
      <c r="L40" s="324">
        <f>SUM(L41)</f>
        <v>0</v>
      </c>
      <c r="M40" s="312">
        <f>SUM(M41)</f>
        <v>0</v>
      </c>
    </row>
    <row r="41" spans="1:13" ht="63.75" hidden="1" x14ac:dyDescent="0.2">
      <c r="A41" s="307" t="s">
        <v>291</v>
      </c>
      <c r="B41" s="314" t="s">
        <v>268</v>
      </c>
      <c r="C41" s="308" t="s">
        <v>205</v>
      </c>
      <c r="D41" s="308" t="s">
        <v>240</v>
      </c>
      <c r="E41" s="308" t="s">
        <v>288</v>
      </c>
      <c r="F41" s="308" t="s">
        <v>289</v>
      </c>
      <c r="G41" s="308" t="s">
        <v>237</v>
      </c>
      <c r="H41" s="308" t="s">
        <v>208</v>
      </c>
      <c r="I41" s="308" t="s">
        <v>277</v>
      </c>
      <c r="J41" s="311" t="s">
        <v>292</v>
      </c>
      <c r="K41" s="313"/>
      <c r="L41" s="323"/>
      <c r="M41" s="313"/>
    </row>
    <row r="42" spans="1:13" ht="25.5" hidden="1" x14ac:dyDescent="0.2">
      <c r="A42" s="307" t="s">
        <v>293</v>
      </c>
      <c r="B42" s="314" t="s">
        <v>268</v>
      </c>
      <c r="C42" s="308" t="s">
        <v>205</v>
      </c>
      <c r="D42" s="308" t="s">
        <v>243</v>
      </c>
      <c r="E42" s="308" t="s">
        <v>207</v>
      </c>
      <c r="F42" s="308" t="s">
        <v>206</v>
      </c>
      <c r="G42" s="308" t="s">
        <v>207</v>
      </c>
      <c r="H42" s="308" t="s">
        <v>208</v>
      </c>
      <c r="I42" s="308" t="s">
        <v>206</v>
      </c>
      <c r="J42" s="309" t="s">
        <v>294</v>
      </c>
      <c r="K42" s="310">
        <f>SUM(K43,K45)</f>
        <v>0</v>
      </c>
      <c r="L42" s="310">
        <f>SUM(L43,L45)</f>
        <v>0</v>
      </c>
      <c r="M42" s="310">
        <f>SUM(M43,M45)</f>
        <v>0</v>
      </c>
    </row>
    <row r="43" spans="1:13" ht="28.5" hidden="1" customHeight="1" x14ac:dyDescent="0.2">
      <c r="A43" s="307" t="s">
        <v>295</v>
      </c>
      <c r="B43" s="314" t="s">
        <v>268</v>
      </c>
      <c r="C43" s="308" t="s">
        <v>205</v>
      </c>
      <c r="D43" s="308" t="s">
        <v>243</v>
      </c>
      <c r="E43" s="308" t="s">
        <v>207</v>
      </c>
      <c r="F43" s="308" t="s">
        <v>206</v>
      </c>
      <c r="G43" s="308" t="s">
        <v>207</v>
      </c>
      <c r="H43" s="308" t="s">
        <v>208</v>
      </c>
      <c r="I43" s="308" t="s">
        <v>296</v>
      </c>
      <c r="J43" s="311" t="s">
        <v>297</v>
      </c>
      <c r="K43" s="312">
        <f>SUM(K44)</f>
        <v>0</v>
      </c>
      <c r="L43" s="312">
        <f>SUM(L44)</f>
        <v>0</v>
      </c>
      <c r="M43" s="312">
        <f>SUM(M44)</f>
        <v>0</v>
      </c>
    </row>
    <row r="44" spans="1:13" ht="27" hidden="1" customHeight="1" x14ac:dyDescent="0.2">
      <c r="A44" s="307" t="s">
        <v>298</v>
      </c>
      <c r="B44" s="314" t="s">
        <v>268</v>
      </c>
      <c r="C44" s="308" t="s">
        <v>205</v>
      </c>
      <c r="D44" s="308" t="s">
        <v>243</v>
      </c>
      <c r="E44" s="308" t="s">
        <v>215</v>
      </c>
      <c r="F44" s="308" t="s">
        <v>299</v>
      </c>
      <c r="G44" s="308" t="s">
        <v>237</v>
      </c>
      <c r="H44" s="308" t="s">
        <v>208</v>
      </c>
      <c r="I44" s="308" t="s">
        <v>296</v>
      </c>
      <c r="J44" s="311" t="s">
        <v>300</v>
      </c>
      <c r="K44" s="313"/>
      <c r="L44" s="313"/>
      <c r="M44" s="313"/>
    </row>
    <row r="45" spans="1:13" ht="18" hidden="1" customHeight="1" x14ac:dyDescent="0.2">
      <c r="A45" s="307" t="s">
        <v>301</v>
      </c>
      <c r="B45" s="314" t="s">
        <v>268</v>
      </c>
      <c r="C45" s="308" t="s">
        <v>205</v>
      </c>
      <c r="D45" s="308" t="s">
        <v>243</v>
      </c>
      <c r="E45" s="308" t="s">
        <v>215</v>
      </c>
      <c r="F45" s="308" t="s">
        <v>302</v>
      </c>
      <c r="G45" s="308" t="s">
        <v>207</v>
      </c>
      <c r="H45" s="308" t="s">
        <v>208</v>
      </c>
      <c r="I45" s="308" t="s">
        <v>296</v>
      </c>
      <c r="J45" s="311" t="s">
        <v>303</v>
      </c>
      <c r="K45" s="312">
        <f>SUM(K46)</f>
        <v>0</v>
      </c>
      <c r="L45" s="312">
        <f>SUM(L46)</f>
        <v>0</v>
      </c>
      <c r="M45" s="312">
        <f>SUM(M46)</f>
        <v>0</v>
      </c>
    </row>
    <row r="46" spans="1:13" ht="32.25" hidden="1" customHeight="1" x14ac:dyDescent="0.2">
      <c r="A46" s="307" t="s">
        <v>304</v>
      </c>
      <c r="B46" s="314" t="s">
        <v>268</v>
      </c>
      <c r="C46" s="308" t="s">
        <v>205</v>
      </c>
      <c r="D46" s="308" t="s">
        <v>243</v>
      </c>
      <c r="E46" s="308" t="s">
        <v>215</v>
      </c>
      <c r="F46" s="308" t="s">
        <v>305</v>
      </c>
      <c r="G46" s="308" t="s">
        <v>237</v>
      </c>
      <c r="H46" s="308" t="s">
        <v>208</v>
      </c>
      <c r="I46" s="308" t="s">
        <v>296</v>
      </c>
      <c r="J46" s="311" t="s">
        <v>306</v>
      </c>
      <c r="K46" s="313"/>
      <c r="L46" s="313"/>
      <c r="M46" s="313"/>
    </row>
    <row r="47" spans="1:13" ht="20.25" customHeight="1" x14ac:dyDescent="0.2">
      <c r="A47" s="307" t="s">
        <v>291</v>
      </c>
      <c r="B47" s="314" t="s">
        <v>268</v>
      </c>
      <c r="C47" s="308" t="s">
        <v>210</v>
      </c>
      <c r="D47" s="308" t="s">
        <v>207</v>
      </c>
      <c r="E47" s="308" t="s">
        <v>207</v>
      </c>
      <c r="F47" s="308" t="s">
        <v>206</v>
      </c>
      <c r="G47" s="308" t="s">
        <v>207</v>
      </c>
      <c r="H47" s="308" t="s">
        <v>208</v>
      </c>
      <c r="I47" s="308" t="s">
        <v>206</v>
      </c>
      <c r="J47" s="309" t="s">
        <v>307</v>
      </c>
      <c r="K47" s="325">
        <f>SUM(K48,K62)</f>
        <v>15097.7</v>
      </c>
      <c r="L47" s="325">
        <f>SUM(L48,L62)</f>
        <v>5484.5</v>
      </c>
      <c r="M47" s="325">
        <f>SUM(M48,M62)</f>
        <v>6713.5</v>
      </c>
    </row>
    <row r="48" spans="1:13" ht="27.75" customHeight="1" x14ac:dyDescent="0.2">
      <c r="A48" s="307" t="s">
        <v>308</v>
      </c>
      <c r="B48" s="314" t="s">
        <v>268</v>
      </c>
      <c r="C48" s="308" t="s">
        <v>210</v>
      </c>
      <c r="D48" s="308" t="s">
        <v>215</v>
      </c>
      <c r="E48" s="308" t="s">
        <v>207</v>
      </c>
      <c r="F48" s="308" t="s">
        <v>206</v>
      </c>
      <c r="G48" s="308" t="s">
        <v>207</v>
      </c>
      <c r="H48" s="308" t="s">
        <v>208</v>
      </c>
      <c r="I48" s="308" t="s">
        <v>206</v>
      </c>
      <c r="J48" s="309" t="s">
        <v>309</v>
      </c>
      <c r="K48" s="325">
        <f>SUM(K49,K52,K55,K60)</f>
        <v>15097.7</v>
      </c>
      <c r="L48" s="325">
        <f>SUM(L49,L52,L55,L60)</f>
        <v>5484.5</v>
      </c>
      <c r="M48" s="325">
        <f>SUM(M49,M52,M55,M60)</f>
        <v>6713.5</v>
      </c>
    </row>
    <row r="49" spans="1:13" ht="31.5" customHeight="1" x14ac:dyDescent="0.2">
      <c r="A49" s="307" t="s">
        <v>310</v>
      </c>
      <c r="B49" s="314" t="s">
        <v>268</v>
      </c>
      <c r="C49" s="308" t="s">
        <v>210</v>
      </c>
      <c r="D49" s="308" t="s">
        <v>215</v>
      </c>
      <c r="E49" s="308" t="s">
        <v>251</v>
      </c>
      <c r="F49" s="308" t="s">
        <v>206</v>
      </c>
      <c r="G49" s="308" t="s">
        <v>207</v>
      </c>
      <c r="H49" s="308" t="s">
        <v>208</v>
      </c>
      <c r="I49" s="308" t="s">
        <v>311</v>
      </c>
      <c r="J49" s="309" t="s">
        <v>312</v>
      </c>
      <c r="K49" s="310">
        <f t="shared" ref="K49:M50" si="2">SUM(K50)</f>
        <v>5965.8</v>
      </c>
      <c r="L49" s="310">
        <f t="shared" si="2"/>
        <v>5373.3</v>
      </c>
      <c r="M49" s="310">
        <f t="shared" si="2"/>
        <v>6597.9</v>
      </c>
    </row>
    <row r="50" spans="1:13" ht="31.5" customHeight="1" x14ac:dyDescent="0.2">
      <c r="A50" s="307" t="s">
        <v>313</v>
      </c>
      <c r="B50" s="314" t="s">
        <v>268</v>
      </c>
      <c r="C50" s="308" t="s">
        <v>210</v>
      </c>
      <c r="D50" s="308" t="s">
        <v>215</v>
      </c>
      <c r="E50" s="308" t="s">
        <v>251</v>
      </c>
      <c r="F50" s="308" t="s">
        <v>314</v>
      </c>
      <c r="G50" s="308" t="s">
        <v>207</v>
      </c>
      <c r="H50" s="308" t="s">
        <v>208</v>
      </c>
      <c r="I50" s="308" t="s">
        <v>311</v>
      </c>
      <c r="J50" s="311" t="s">
        <v>315</v>
      </c>
      <c r="K50" s="312">
        <f t="shared" si="2"/>
        <v>5965.8</v>
      </c>
      <c r="L50" s="312">
        <f t="shared" si="2"/>
        <v>5373.3</v>
      </c>
      <c r="M50" s="312">
        <f t="shared" si="2"/>
        <v>6597.9</v>
      </c>
    </row>
    <row r="51" spans="1:13" ht="29.25" customHeight="1" x14ac:dyDescent="0.2">
      <c r="A51" s="326" t="s">
        <v>316</v>
      </c>
      <c r="B51" s="314" t="s">
        <v>268</v>
      </c>
      <c r="C51" s="314" t="s">
        <v>210</v>
      </c>
      <c r="D51" s="314" t="s">
        <v>215</v>
      </c>
      <c r="E51" s="314" t="s">
        <v>251</v>
      </c>
      <c r="F51" s="314" t="s">
        <v>314</v>
      </c>
      <c r="G51" s="314" t="s">
        <v>237</v>
      </c>
      <c r="H51" s="314" t="s">
        <v>208</v>
      </c>
      <c r="I51" s="314" t="s">
        <v>311</v>
      </c>
      <c r="J51" s="317" t="s">
        <v>317</v>
      </c>
      <c r="K51" s="313">
        <v>5965.8</v>
      </c>
      <c r="L51" s="313">
        <v>5373.3</v>
      </c>
      <c r="M51" s="313">
        <v>6597.9</v>
      </c>
    </row>
    <row r="52" spans="1:13" ht="26.25" customHeight="1" x14ac:dyDescent="0.2">
      <c r="A52" s="307" t="s">
        <v>318</v>
      </c>
      <c r="B52" s="314" t="s">
        <v>268</v>
      </c>
      <c r="C52" s="308" t="s">
        <v>210</v>
      </c>
      <c r="D52" s="308" t="s">
        <v>215</v>
      </c>
      <c r="E52" s="308" t="s">
        <v>261</v>
      </c>
      <c r="F52" s="308" t="s">
        <v>206</v>
      </c>
      <c r="G52" s="308" t="s">
        <v>207</v>
      </c>
      <c r="H52" s="308" t="s">
        <v>208</v>
      </c>
      <c r="I52" s="308" t="s">
        <v>311</v>
      </c>
      <c r="J52" s="309" t="s">
        <v>319</v>
      </c>
      <c r="K52" s="310">
        <f>K53+K54</f>
        <v>257.39999999999998</v>
      </c>
      <c r="L52" s="310">
        <f>SUM(L53:L53)</f>
        <v>0</v>
      </c>
      <c r="M52" s="310">
        <f>SUM(M53:M53)</f>
        <v>0</v>
      </c>
    </row>
    <row r="53" spans="1:13" ht="24.75" hidden="1" customHeight="1" x14ac:dyDescent="0.2">
      <c r="A53" s="307" t="s">
        <v>320</v>
      </c>
      <c r="B53" s="314" t="s">
        <v>268</v>
      </c>
      <c r="C53" s="308" t="s">
        <v>210</v>
      </c>
      <c r="D53" s="308" t="s">
        <v>215</v>
      </c>
      <c r="E53" s="308" t="s">
        <v>321</v>
      </c>
      <c r="F53" s="308" t="s">
        <v>322</v>
      </c>
      <c r="G53" s="308" t="s">
        <v>237</v>
      </c>
      <c r="H53" s="308" t="s">
        <v>208</v>
      </c>
      <c r="I53" s="308" t="s">
        <v>311</v>
      </c>
      <c r="J53" s="311" t="s">
        <v>323</v>
      </c>
      <c r="K53" s="313">
        <v>0</v>
      </c>
      <c r="L53" s="313">
        <v>0</v>
      </c>
      <c r="M53" s="313">
        <v>0</v>
      </c>
    </row>
    <row r="54" spans="1:13" ht="26.25" customHeight="1" x14ac:dyDescent="0.2">
      <c r="A54" s="307" t="s">
        <v>324</v>
      </c>
      <c r="B54" s="314" t="s">
        <v>268</v>
      </c>
      <c r="C54" s="308" t="s">
        <v>210</v>
      </c>
      <c r="D54" s="308" t="s">
        <v>215</v>
      </c>
      <c r="E54" s="308" t="s">
        <v>321</v>
      </c>
      <c r="F54" s="308" t="s">
        <v>325</v>
      </c>
      <c r="G54" s="308" t="s">
        <v>237</v>
      </c>
      <c r="H54" s="308" t="s">
        <v>208</v>
      </c>
      <c r="I54" s="308" t="s">
        <v>311</v>
      </c>
      <c r="J54" s="327" t="s">
        <v>326</v>
      </c>
      <c r="K54" s="313">
        <v>257.39999999999998</v>
      </c>
      <c r="L54" s="313">
        <v>0</v>
      </c>
      <c r="M54" s="313">
        <v>0</v>
      </c>
    </row>
    <row r="55" spans="1:13" ht="30.75" customHeight="1" x14ac:dyDescent="0.2">
      <c r="A55" s="307" t="s">
        <v>327</v>
      </c>
      <c r="B55" s="314" t="s">
        <v>268</v>
      </c>
      <c r="C55" s="308" t="s">
        <v>210</v>
      </c>
      <c r="D55" s="308" t="s">
        <v>215</v>
      </c>
      <c r="E55" s="308" t="s">
        <v>328</v>
      </c>
      <c r="F55" s="308" t="s">
        <v>206</v>
      </c>
      <c r="G55" s="308" t="s">
        <v>207</v>
      </c>
      <c r="H55" s="308" t="s">
        <v>208</v>
      </c>
      <c r="I55" s="308" t="s">
        <v>311</v>
      </c>
      <c r="J55" s="309" t="s">
        <v>329</v>
      </c>
      <c r="K55" s="310">
        <f>SUM(K56,K58)</f>
        <v>110.1</v>
      </c>
      <c r="L55" s="310">
        <f>SUM(L56,L58)</f>
        <v>111.19999999999999</v>
      </c>
      <c r="M55" s="310">
        <f>SUM(M56,M58)</f>
        <v>115.6</v>
      </c>
    </row>
    <row r="56" spans="1:13" ht="29.25" customHeight="1" x14ac:dyDescent="0.2">
      <c r="A56" s="307" t="s">
        <v>330</v>
      </c>
      <c r="B56" s="314" t="s">
        <v>268</v>
      </c>
      <c r="C56" s="308" t="s">
        <v>210</v>
      </c>
      <c r="D56" s="308" t="s">
        <v>215</v>
      </c>
      <c r="E56" s="308" t="s">
        <v>328</v>
      </c>
      <c r="F56" s="308" t="s">
        <v>331</v>
      </c>
      <c r="G56" s="308" t="s">
        <v>207</v>
      </c>
      <c r="H56" s="308" t="s">
        <v>208</v>
      </c>
      <c r="I56" s="308" t="s">
        <v>311</v>
      </c>
      <c r="J56" s="311" t="s">
        <v>332</v>
      </c>
      <c r="K56" s="312">
        <f>SUM(K57)</f>
        <v>0.1</v>
      </c>
      <c r="L56" s="312">
        <f>SUM(L57)</f>
        <v>0.1</v>
      </c>
      <c r="M56" s="312">
        <f>SUM(M57)</f>
        <v>0.1</v>
      </c>
    </row>
    <row r="57" spans="1:13" ht="28.5" customHeight="1" x14ac:dyDescent="0.2">
      <c r="A57" s="307" t="s">
        <v>333</v>
      </c>
      <c r="B57" s="314" t="s">
        <v>268</v>
      </c>
      <c r="C57" s="308" t="s">
        <v>210</v>
      </c>
      <c r="D57" s="308" t="s">
        <v>215</v>
      </c>
      <c r="E57" s="308" t="s">
        <v>328</v>
      </c>
      <c r="F57" s="308" t="s">
        <v>331</v>
      </c>
      <c r="G57" s="308" t="s">
        <v>237</v>
      </c>
      <c r="H57" s="308" t="s">
        <v>208</v>
      </c>
      <c r="I57" s="308" t="s">
        <v>311</v>
      </c>
      <c r="J57" s="311" t="s">
        <v>334</v>
      </c>
      <c r="K57" s="313">
        <v>0.1</v>
      </c>
      <c r="L57" s="313">
        <v>0.1</v>
      </c>
      <c r="M57" s="313">
        <v>0.1</v>
      </c>
    </row>
    <row r="58" spans="1:13" ht="30.75" customHeight="1" x14ac:dyDescent="0.2">
      <c r="A58" s="307" t="s">
        <v>295</v>
      </c>
      <c r="B58" s="314" t="s">
        <v>268</v>
      </c>
      <c r="C58" s="308" t="s">
        <v>210</v>
      </c>
      <c r="D58" s="308" t="s">
        <v>215</v>
      </c>
      <c r="E58" s="308" t="s">
        <v>287</v>
      </c>
      <c r="F58" s="308" t="s">
        <v>335</v>
      </c>
      <c r="G58" s="308" t="s">
        <v>207</v>
      </c>
      <c r="H58" s="308" t="s">
        <v>208</v>
      </c>
      <c r="I58" s="308" t="s">
        <v>311</v>
      </c>
      <c r="J58" s="311" t="s">
        <v>336</v>
      </c>
      <c r="K58" s="312">
        <f>SUM(K59)</f>
        <v>110</v>
      </c>
      <c r="L58" s="312">
        <f>SUM(L59)</f>
        <v>111.1</v>
      </c>
      <c r="M58" s="312">
        <f>SUM(M59)</f>
        <v>115.5</v>
      </c>
    </row>
    <row r="59" spans="1:13" ht="45" customHeight="1" x14ac:dyDescent="0.2">
      <c r="A59" s="307" t="s">
        <v>298</v>
      </c>
      <c r="B59" s="314" t="s">
        <v>268</v>
      </c>
      <c r="C59" s="308" t="s">
        <v>210</v>
      </c>
      <c r="D59" s="308" t="s">
        <v>215</v>
      </c>
      <c r="E59" s="308" t="s">
        <v>287</v>
      </c>
      <c r="F59" s="308" t="s">
        <v>335</v>
      </c>
      <c r="G59" s="308" t="s">
        <v>237</v>
      </c>
      <c r="H59" s="308" t="s">
        <v>208</v>
      </c>
      <c r="I59" s="308" t="s">
        <v>311</v>
      </c>
      <c r="J59" s="311" t="s">
        <v>337</v>
      </c>
      <c r="K59" s="313">
        <v>110</v>
      </c>
      <c r="L59" s="313">
        <v>111.1</v>
      </c>
      <c r="M59" s="313">
        <v>115.5</v>
      </c>
    </row>
    <row r="60" spans="1:13" ht="23.25" customHeight="1" x14ac:dyDescent="0.2">
      <c r="A60" s="307" t="s">
        <v>301</v>
      </c>
      <c r="B60" s="314" t="s">
        <v>268</v>
      </c>
      <c r="C60" s="308" t="s">
        <v>210</v>
      </c>
      <c r="D60" s="308" t="s">
        <v>215</v>
      </c>
      <c r="E60" s="308" t="s">
        <v>316</v>
      </c>
      <c r="F60" s="308" t="s">
        <v>206</v>
      </c>
      <c r="G60" s="308" t="s">
        <v>207</v>
      </c>
      <c r="H60" s="308" t="s">
        <v>208</v>
      </c>
      <c r="I60" s="308" t="s">
        <v>311</v>
      </c>
      <c r="J60" s="309" t="s">
        <v>27</v>
      </c>
      <c r="K60" s="310">
        <f>SUM(K61)</f>
        <v>8764.4</v>
      </c>
      <c r="L60" s="310">
        <f>SUM(L61)</f>
        <v>0</v>
      </c>
      <c r="M60" s="310">
        <f>SUM(M61)</f>
        <v>0</v>
      </c>
    </row>
    <row r="61" spans="1:13" ht="30.75" customHeight="1" x14ac:dyDescent="0.2">
      <c r="A61" s="307" t="s">
        <v>304</v>
      </c>
      <c r="B61" s="314" t="s">
        <v>268</v>
      </c>
      <c r="C61" s="308" t="s">
        <v>210</v>
      </c>
      <c r="D61" s="308" t="s">
        <v>215</v>
      </c>
      <c r="E61" s="308" t="s">
        <v>301</v>
      </c>
      <c r="F61" s="308" t="s">
        <v>325</v>
      </c>
      <c r="G61" s="308" t="s">
        <v>237</v>
      </c>
      <c r="H61" s="308" t="s">
        <v>208</v>
      </c>
      <c r="I61" s="308" t="s">
        <v>311</v>
      </c>
      <c r="J61" s="311" t="s">
        <v>338</v>
      </c>
      <c r="K61" s="313">
        <v>8764.4</v>
      </c>
      <c r="L61" s="313">
        <v>0</v>
      </c>
      <c r="M61" s="313">
        <v>0</v>
      </c>
    </row>
    <row r="62" spans="1:13" ht="19.5" hidden="1" customHeight="1" x14ac:dyDescent="0.2">
      <c r="A62" s="307" t="s">
        <v>339</v>
      </c>
      <c r="B62" s="314" t="s">
        <v>268</v>
      </c>
      <c r="C62" s="308" t="s">
        <v>210</v>
      </c>
      <c r="D62" s="308" t="s">
        <v>340</v>
      </c>
      <c r="E62" s="308" t="s">
        <v>238</v>
      </c>
      <c r="F62" s="308" t="s">
        <v>206</v>
      </c>
      <c r="G62" s="308" t="s">
        <v>237</v>
      </c>
      <c r="H62" s="308" t="s">
        <v>208</v>
      </c>
      <c r="I62" s="308" t="s">
        <v>206</v>
      </c>
      <c r="J62" s="309" t="s">
        <v>341</v>
      </c>
      <c r="K62" s="310">
        <f>SUM(K63)</f>
        <v>0</v>
      </c>
      <c r="L62" s="310">
        <f>SUM(L63)</f>
        <v>0</v>
      </c>
      <c r="M62" s="310">
        <f>SUM(M63)</f>
        <v>0</v>
      </c>
    </row>
    <row r="63" spans="1:13" ht="25.5" hidden="1" x14ac:dyDescent="0.2">
      <c r="A63" s="307" t="s">
        <v>342</v>
      </c>
      <c r="B63" s="314" t="s">
        <v>268</v>
      </c>
      <c r="C63" s="308" t="s">
        <v>210</v>
      </c>
      <c r="D63" s="308" t="s">
        <v>340</v>
      </c>
      <c r="E63" s="308" t="s">
        <v>238</v>
      </c>
      <c r="F63" s="308" t="s">
        <v>249</v>
      </c>
      <c r="G63" s="308" t="s">
        <v>237</v>
      </c>
      <c r="H63" s="308" t="s">
        <v>208</v>
      </c>
      <c r="I63" s="308" t="s">
        <v>311</v>
      </c>
      <c r="J63" s="311" t="s">
        <v>343</v>
      </c>
      <c r="K63" s="313"/>
      <c r="L63" s="313"/>
      <c r="M63" s="313"/>
    </row>
    <row r="64" spans="1:13" ht="15.75" customHeight="1" x14ac:dyDescent="0.2">
      <c r="A64" s="332" t="s">
        <v>344</v>
      </c>
      <c r="B64" s="333"/>
      <c r="C64" s="333"/>
      <c r="D64" s="333"/>
      <c r="E64" s="333"/>
      <c r="F64" s="333"/>
      <c r="G64" s="333"/>
      <c r="H64" s="333"/>
      <c r="I64" s="333"/>
      <c r="J64" s="334"/>
      <c r="K64" s="325">
        <f>SUM(K12,K47)</f>
        <v>17773.600000000002</v>
      </c>
      <c r="L64" s="325">
        <f>SUM(L12,L47)</f>
        <v>8200.2000000000007</v>
      </c>
      <c r="M64" s="325">
        <f>SUM(M12,M47)</f>
        <v>9481.2999999999993</v>
      </c>
    </row>
  </sheetData>
  <autoFilter ref="A11:M64">
    <filterColumn colId="10">
      <filters>
        <filter val="0,1"/>
        <filter val="0,9"/>
        <filter val="1 009,1"/>
        <filter val="1 050,1"/>
        <filter val="110,0"/>
        <filter val="110,1"/>
        <filter val="112,9"/>
        <filter val="14 552,0"/>
        <filter val="17 227,9"/>
        <filter val="187,2"/>
        <filter val="2 488,7"/>
        <filter val="2 675,9"/>
        <filter val="2,6"/>
        <filter val="257,4"/>
        <filter val="267,2"/>
        <filter val="428,6"/>
        <filter val="463,4"/>
        <filter val="5 965,8"/>
        <filter val="609,5"/>
        <filter val="-66,4"/>
        <filter val="670,0"/>
        <filter val="8 218,7"/>
        <filter val="937,2"/>
      </filters>
    </filterColumn>
  </autoFilter>
  <mergeCells count="11">
    <mergeCell ref="A64:J64"/>
    <mergeCell ref="K2:M2"/>
    <mergeCell ref="K3:M3"/>
    <mergeCell ref="L4:M4"/>
    <mergeCell ref="A6:M6"/>
    <mergeCell ref="A9:A10"/>
    <mergeCell ref="B9:I9"/>
    <mergeCell ref="J9:J10"/>
    <mergeCell ref="K9:K10"/>
    <mergeCell ref="L9:L10"/>
    <mergeCell ref="M9:M10"/>
  </mergeCells>
  <pageMargins left="0.70866141732283472" right="0" top="0.39370078740157483" bottom="0.39370078740157483" header="0.31496062992125984" footer="0.31496062992125984"/>
  <pageSetup paperSize="9"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0"/>
  <sheetViews>
    <sheetView showGridLines="0" view="pageBreakPreview" topLeftCell="A149" zoomScaleNormal="100" zoomScaleSheetLayoutView="100" workbookViewId="0">
      <selection activeCell="F158" sqref="F158:H158"/>
    </sheetView>
  </sheetViews>
  <sheetFormatPr defaultColWidth="9.140625" defaultRowHeight="12.75" x14ac:dyDescent="0.2"/>
  <cols>
    <col min="1" max="1" width="66.42578125" style="2" customWidth="1"/>
    <col min="2" max="3" width="5" style="2" customWidth="1"/>
    <col min="4" max="4" width="14.28515625" style="2" customWidth="1"/>
    <col min="5" max="5" width="6.42578125" style="2" customWidth="1"/>
    <col min="6" max="6" width="12.42578125" style="2" customWidth="1"/>
    <col min="7" max="7" width="12.5703125" style="2" customWidth="1"/>
    <col min="8" max="8" width="13.85546875" style="2" customWidth="1"/>
    <col min="9" max="243" width="9.140625" style="2" customWidth="1"/>
    <col min="244" max="16384" width="9.140625" style="2"/>
  </cols>
  <sheetData>
    <row r="1" spans="1:8" x14ac:dyDescent="0.2">
      <c r="A1" s="90"/>
      <c r="B1" s="90"/>
      <c r="C1" s="90"/>
      <c r="D1" s="90"/>
      <c r="E1" s="344" t="s">
        <v>93</v>
      </c>
      <c r="F1" s="344"/>
      <c r="G1" s="344"/>
      <c r="H1" s="345"/>
    </row>
    <row r="2" spans="1:8" ht="30.75" customHeight="1" x14ac:dyDescent="0.2">
      <c r="A2" s="90"/>
      <c r="B2" s="90"/>
      <c r="C2" s="90"/>
      <c r="D2" s="138"/>
      <c r="E2" s="139"/>
      <c r="F2" s="349" t="s">
        <v>172</v>
      </c>
      <c r="G2" s="350"/>
      <c r="H2" s="350"/>
    </row>
    <row r="3" spans="1:8" x14ac:dyDescent="0.2">
      <c r="A3" s="90"/>
      <c r="B3" s="90"/>
      <c r="C3" s="90"/>
      <c r="D3" s="346" t="s">
        <v>347</v>
      </c>
      <c r="E3" s="347"/>
      <c r="F3" s="347"/>
      <c r="G3" s="347"/>
      <c r="H3" s="347"/>
    </row>
    <row r="4" spans="1:8" x14ac:dyDescent="0.2">
      <c r="A4" s="90"/>
      <c r="B4" s="90"/>
      <c r="C4" s="90"/>
      <c r="D4" s="90"/>
      <c r="E4" s="90"/>
      <c r="F4" s="90"/>
      <c r="G4" s="90"/>
      <c r="H4" s="90"/>
    </row>
    <row r="5" spans="1:8" s="116" customFormat="1" ht="51.75" customHeight="1" x14ac:dyDescent="0.2">
      <c r="A5" s="348" t="s">
        <v>174</v>
      </c>
      <c r="B5" s="348"/>
      <c r="C5" s="348"/>
      <c r="D5" s="348"/>
      <c r="E5" s="348"/>
      <c r="F5" s="348"/>
      <c r="G5" s="348"/>
      <c r="H5" s="348"/>
    </row>
    <row r="6" spans="1:8" s="116" customFormat="1" ht="9.75" customHeight="1" x14ac:dyDescent="0.2">
      <c r="A6" s="123"/>
      <c r="B6" s="125"/>
      <c r="C6" s="125"/>
      <c r="D6" s="125"/>
      <c r="E6" s="125"/>
      <c r="F6" s="140"/>
      <c r="G6" s="140"/>
      <c r="H6" s="125"/>
    </row>
    <row r="7" spans="1:8" x14ac:dyDescent="0.2">
      <c r="H7" s="122" t="s">
        <v>95</v>
      </c>
    </row>
    <row r="8" spans="1:8" ht="25.5" customHeight="1" x14ac:dyDescent="0.2">
      <c r="A8" s="353" t="s">
        <v>0</v>
      </c>
      <c r="B8" s="353" t="s">
        <v>1</v>
      </c>
      <c r="C8" s="353" t="s">
        <v>2</v>
      </c>
      <c r="D8" s="353" t="s">
        <v>3</v>
      </c>
      <c r="E8" s="353" t="s">
        <v>4</v>
      </c>
      <c r="F8" s="351" t="s">
        <v>131</v>
      </c>
      <c r="G8" s="352"/>
      <c r="H8" s="352"/>
    </row>
    <row r="9" spans="1:8" ht="24.75" customHeight="1" x14ac:dyDescent="0.2">
      <c r="A9" s="354"/>
      <c r="B9" s="354"/>
      <c r="C9" s="354"/>
      <c r="D9" s="354"/>
      <c r="E9" s="354"/>
      <c r="F9" s="134" t="s">
        <v>127</v>
      </c>
      <c r="G9" s="134" t="s">
        <v>130</v>
      </c>
      <c r="H9" s="134" t="s">
        <v>173</v>
      </c>
    </row>
    <row r="10" spans="1:8" ht="15.95" customHeight="1" x14ac:dyDescent="0.2">
      <c r="A10" s="3" t="s">
        <v>6</v>
      </c>
      <c r="B10" s="4">
        <v>1</v>
      </c>
      <c r="C10" s="5" t="s">
        <v>7</v>
      </c>
      <c r="D10" s="6" t="s">
        <v>7</v>
      </c>
      <c r="E10" s="7" t="s">
        <v>7</v>
      </c>
      <c r="F10" s="158">
        <f>F11+F16+F32+F37+F42+F47</f>
        <v>5844.8</v>
      </c>
      <c r="G10" s="158">
        <f>G11+G16+G32+G37+G42+G47</f>
        <v>4091.5</v>
      </c>
      <c r="H10" s="141">
        <f>H11+H16+H32+H37+H42+H47</f>
        <v>5124.1000000000004</v>
      </c>
    </row>
    <row r="11" spans="1:8" ht="32.1" customHeight="1" x14ac:dyDescent="0.2">
      <c r="A11" s="128" t="s">
        <v>8</v>
      </c>
      <c r="B11" s="4">
        <v>1</v>
      </c>
      <c r="C11" s="5">
        <v>2</v>
      </c>
      <c r="D11" s="6" t="s">
        <v>7</v>
      </c>
      <c r="E11" s="7" t="s">
        <v>7</v>
      </c>
      <c r="F11" s="158">
        <f t="shared" ref="F11:H14" si="0">F12</f>
        <v>740.2</v>
      </c>
      <c r="G11" s="158">
        <f t="shared" si="0"/>
        <v>740.2</v>
      </c>
      <c r="H11" s="141">
        <f t="shared" si="0"/>
        <v>740.2</v>
      </c>
    </row>
    <row r="12" spans="1:8" ht="15.95" customHeight="1" x14ac:dyDescent="0.2">
      <c r="A12" s="37" t="s">
        <v>9</v>
      </c>
      <c r="B12" s="10">
        <v>1</v>
      </c>
      <c r="C12" s="11">
        <v>2</v>
      </c>
      <c r="D12" s="12" t="s">
        <v>10</v>
      </c>
      <c r="E12" s="13" t="s">
        <v>7</v>
      </c>
      <c r="F12" s="159">
        <f t="shared" si="0"/>
        <v>740.2</v>
      </c>
      <c r="G12" s="159">
        <f t="shared" si="0"/>
        <v>740.2</v>
      </c>
      <c r="H12" s="142">
        <f t="shared" si="0"/>
        <v>740.2</v>
      </c>
    </row>
    <row r="13" spans="1:8" ht="15.95" customHeight="1" x14ac:dyDescent="0.2">
      <c r="A13" s="37" t="s">
        <v>11</v>
      </c>
      <c r="B13" s="10">
        <v>1</v>
      </c>
      <c r="C13" s="11">
        <v>2</v>
      </c>
      <c r="D13" s="12" t="s">
        <v>12</v>
      </c>
      <c r="E13" s="13" t="s">
        <v>7</v>
      </c>
      <c r="F13" s="159">
        <f t="shared" si="0"/>
        <v>740.2</v>
      </c>
      <c r="G13" s="159">
        <f t="shared" si="0"/>
        <v>740.2</v>
      </c>
      <c r="H13" s="142">
        <f t="shared" si="0"/>
        <v>740.2</v>
      </c>
    </row>
    <row r="14" spans="1:8" ht="63.95" customHeight="1" x14ac:dyDescent="0.2">
      <c r="A14" s="171" t="s">
        <v>13</v>
      </c>
      <c r="B14" s="21">
        <v>1</v>
      </c>
      <c r="C14" s="21">
        <v>2</v>
      </c>
      <c r="D14" s="35" t="s">
        <v>12</v>
      </c>
      <c r="E14" s="23">
        <v>100</v>
      </c>
      <c r="F14" s="160">
        <f t="shared" si="0"/>
        <v>740.2</v>
      </c>
      <c r="G14" s="160">
        <f t="shared" si="0"/>
        <v>740.2</v>
      </c>
      <c r="H14" s="143">
        <f t="shared" si="0"/>
        <v>740.2</v>
      </c>
    </row>
    <row r="15" spans="1:8" ht="32.1" customHeight="1" x14ac:dyDescent="0.2">
      <c r="A15" s="171" t="s">
        <v>14</v>
      </c>
      <c r="B15" s="21">
        <v>1</v>
      </c>
      <c r="C15" s="21">
        <v>2</v>
      </c>
      <c r="D15" s="35" t="s">
        <v>12</v>
      </c>
      <c r="E15" s="23">
        <v>120</v>
      </c>
      <c r="F15" s="160">
        <v>740.2</v>
      </c>
      <c r="G15" s="160">
        <v>740.2</v>
      </c>
      <c r="H15" s="143">
        <v>740.2</v>
      </c>
    </row>
    <row r="16" spans="1:8" ht="48" customHeight="1" x14ac:dyDescent="0.2">
      <c r="A16" s="109" t="s">
        <v>21</v>
      </c>
      <c r="B16" s="16">
        <v>1</v>
      </c>
      <c r="C16" s="16">
        <v>4</v>
      </c>
      <c r="D16" s="45" t="s">
        <v>7</v>
      </c>
      <c r="E16" s="18" t="s">
        <v>7</v>
      </c>
      <c r="F16" s="161">
        <f>F17</f>
        <v>4877.3</v>
      </c>
      <c r="G16" s="161">
        <f>G17</f>
        <v>3311.7999999999997</v>
      </c>
      <c r="H16" s="144">
        <f>H17</f>
        <v>4344.4000000000005</v>
      </c>
    </row>
    <row r="17" spans="1:8" ht="15.95" customHeight="1" x14ac:dyDescent="0.2">
      <c r="A17" s="171" t="s">
        <v>9</v>
      </c>
      <c r="B17" s="21">
        <v>1</v>
      </c>
      <c r="C17" s="21">
        <v>4</v>
      </c>
      <c r="D17" s="35" t="s">
        <v>10</v>
      </c>
      <c r="E17" s="18"/>
      <c r="F17" s="160">
        <f>F18+F21+F26+F29</f>
        <v>4877.3</v>
      </c>
      <c r="G17" s="160">
        <f t="shared" ref="G17:H17" si="1">G18+G21+G26+G29</f>
        <v>3311.7999999999997</v>
      </c>
      <c r="H17" s="160">
        <f t="shared" si="1"/>
        <v>4344.4000000000005</v>
      </c>
    </row>
    <row r="18" spans="1:8" ht="31.5" customHeight="1" x14ac:dyDescent="0.2">
      <c r="A18" s="171" t="s">
        <v>22</v>
      </c>
      <c r="B18" s="21">
        <v>1</v>
      </c>
      <c r="C18" s="21">
        <v>4</v>
      </c>
      <c r="D18" s="35" t="s">
        <v>23</v>
      </c>
      <c r="E18" s="23"/>
      <c r="F18" s="160">
        <f t="shared" ref="F18:H19" si="2">F19</f>
        <v>1525.3</v>
      </c>
      <c r="G18" s="160">
        <f t="shared" si="2"/>
        <v>1811.7</v>
      </c>
      <c r="H18" s="143">
        <f t="shared" si="2"/>
        <v>2844.3</v>
      </c>
    </row>
    <row r="19" spans="1:8" ht="63.95" customHeight="1" x14ac:dyDescent="0.2">
      <c r="A19" s="171" t="s">
        <v>13</v>
      </c>
      <c r="B19" s="21">
        <v>1</v>
      </c>
      <c r="C19" s="21">
        <v>4</v>
      </c>
      <c r="D19" s="35" t="s">
        <v>23</v>
      </c>
      <c r="E19" s="23">
        <v>100</v>
      </c>
      <c r="F19" s="160">
        <f t="shared" si="2"/>
        <v>1525.3</v>
      </c>
      <c r="G19" s="160">
        <f t="shared" si="2"/>
        <v>1811.7</v>
      </c>
      <c r="H19" s="143">
        <f>H20</f>
        <v>2844.3</v>
      </c>
    </row>
    <row r="20" spans="1:8" ht="32.1" customHeight="1" x14ac:dyDescent="0.2">
      <c r="A20" s="37" t="s">
        <v>14</v>
      </c>
      <c r="B20" s="10">
        <v>1</v>
      </c>
      <c r="C20" s="11">
        <v>4</v>
      </c>
      <c r="D20" s="12" t="s">
        <v>23</v>
      </c>
      <c r="E20" s="13">
        <v>120</v>
      </c>
      <c r="F20" s="277">
        <v>1525.3</v>
      </c>
      <c r="G20" s="277">
        <v>1811.7</v>
      </c>
      <c r="H20" s="287">
        <v>2844.3</v>
      </c>
    </row>
    <row r="21" spans="1:8" ht="15.95" customHeight="1" x14ac:dyDescent="0.2">
      <c r="A21" s="175" t="s">
        <v>16</v>
      </c>
      <c r="B21" s="20">
        <v>1</v>
      </c>
      <c r="C21" s="21">
        <v>4</v>
      </c>
      <c r="D21" s="22" t="s">
        <v>17</v>
      </c>
      <c r="E21" s="23" t="s">
        <v>7</v>
      </c>
      <c r="F21" s="283">
        <f>F22+F24</f>
        <v>1651.6999999999998</v>
      </c>
      <c r="G21" s="283">
        <f>G22+G24</f>
        <v>1500</v>
      </c>
      <c r="H21" s="284">
        <f>H22+H24</f>
        <v>1500</v>
      </c>
    </row>
    <row r="22" spans="1:8" ht="32.1" customHeight="1" x14ac:dyDescent="0.2">
      <c r="A22" s="37" t="s">
        <v>124</v>
      </c>
      <c r="B22" s="10">
        <v>1</v>
      </c>
      <c r="C22" s="11">
        <v>4</v>
      </c>
      <c r="D22" s="12" t="s">
        <v>17</v>
      </c>
      <c r="E22" s="13">
        <v>200</v>
      </c>
      <c r="F22" s="277">
        <f>F23</f>
        <v>1302.0999999999999</v>
      </c>
      <c r="G22" s="277">
        <f>G23</f>
        <v>1300</v>
      </c>
      <c r="H22" s="287">
        <f>H23</f>
        <v>1300</v>
      </c>
    </row>
    <row r="23" spans="1:8" ht="32.1" customHeight="1" x14ac:dyDescent="0.2">
      <c r="A23" s="175" t="s">
        <v>18</v>
      </c>
      <c r="B23" s="20">
        <v>1</v>
      </c>
      <c r="C23" s="21">
        <v>4</v>
      </c>
      <c r="D23" s="22" t="s">
        <v>17</v>
      </c>
      <c r="E23" s="23">
        <v>240</v>
      </c>
      <c r="F23" s="283">
        <v>1302.0999999999999</v>
      </c>
      <c r="G23" s="283">
        <v>1300</v>
      </c>
      <c r="H23" s="284">
        <v>1300</v>
      </c>
    </row>
    <row r="24" spans="1:8" ht="15.95" customHeight="1" x14ac:dyDescent="0.2">
      <c r="A24" s="176" t="s">
        <v>19</v>
      </c>
      <c r="B24" s="25">
        <v>1</v>
      </c>
      <c r="C24" s="26">
        <v>4</v>
      </c>
      <c r="D24" s="12" t="s">
        <v>17</v>
      </c>
      <c r="E24" s="28">
        <v>800</v>
      </c>
      <c r="F24" s="290">
        <f>F25</f>
        <v>349.6</v>
      </c>
      <c r="G24" s="290">
        <f>G25</f>
        <v>200</v>
      </c>
      <c r="H24" s="291">
        <f>H25</f>
        <v>200</v>
      </c>
    </row>
    <row r="25" spans="1:8" ht="15.95" customHeight="1" x14ac:dyDescent="0.2">
      <c r="A25" s="175" t="s">
        <v>20</v>
      </c>
      <c r="B25" s="20">
        <v>1</v>
      </c>
      <c r="C25" s="21">
        <v>4</v>
      </c>
      <c r="D25" s="22" t="s">
        <v>17</v>
      </c>
      <c r="E25" s="23">
        <v>850</v>
      </c>
      <c r="F25" s="283">
        <v>349.6</v>
      </c>
      <c r="G25" s="283">
        <v>200</v>
      </c>
      <c r="H25" s="284">
        <v>200</v>
      </c>
    </row>
    <row r="26" spans="1:8" ht="32.1" customHeight="1" x14ac:dyDescent="0.2">
      <c r="A26" s="175" t="s">
        <v>92</v>
      </c>
      <c r="B26" s="20">
        <v>1</v>
      </c>
      <c r="C26" s="21">
        <v>4</v>
      </c>
      <c r="D26" s="22" t="s">
        <v>91</v>
      </c>
      <c r="E26" s="23"/>
      <c r="F26" s="160">
        <f t="shared" ref="F26:H27" si="3">F27</f>
        <v>0.1</v>
      </c>
      <c r="G26" s="160">
        <f t="shared" si="3"/>
        <v>0.1</v>
      </c>
      <c r="H26" s="143">
        <f t="shared" si="3"/>
        <v>0.1</v>
      </c>
    </row>
    <row r="27" spans="1:8" ht="32.1" customHeight="1" x14ac:dyDescent="0.2">
      <c r="A27" s="37" t="s">
        <v>124</v>
      </c>
      <c r="B27" s="20">
        <v>1</v>
      </c>
      <c r="C27" s="21">
        <v>4</v>
      </c>
      <c r="D27" s="22" t="s">
        <v>91</v>
      </c>
      <c r="E27" s="23">
        <v>200</v>
      </c>
      <c r="F27" s="160">
        <f t="shared" si="3"/>
        <v>0.1</v>
      </c>
      <c r="G27" s="160">
        <f t="shared" si="3"/>
        <v>0.1</v>
      </c>
      <c r="H27" s="143">
        <f t="shared" si="3"/>
        <v>0.1</v>
      </c>
    </row>
    <row r="28" spans="1:8" ht="30.75" customHeight="1" x14ac:dyDescent="0.2">
      <c r="A28" s="175" t="s">
        <v>18</v>
      </c>
      <c r="B28" s="20">
        <v>1</v>
      </c>
      <c r="C28" s="21">
        <v>4</v>
      </c>
      <c r="D28" s="22" t="s">
        <v>91</v>
      </c>
      <c r="E28" s="23">
        <v>240</v>
      </c>
      <c r="F28" s="160">
        <v>0.1</v>
      </c>
      <c r="G28" s="160">
        <v>0.1</v>
      </c>
      <c r="H28" s="143">
        <v>0.1</v>
      </c>
    </row>
    <row r="29" spans="1:8" ht="63" x14ac:dyDescent="0.2">
      <c r="A29" s="242" t="s">
        <v>133</v>
      </c>
      <c r="B29" s="21">
        <v>1</v>
      </c>
      <c r="C29" s="21">
        <v>4</v>
      </c>
      <c r="D29" s="35" t="s">
        <v>79</v>
      </c>
      <c r="E29" s="23"/>
      <c r="F29" s="160">
        <f t="shared" ref="F29:H30" si="4">F30</f>
        <v>1700.2</v>
      </c>
      <c r="G29" s="160">
        <f t="shared" si="4"/>
        <v>0</v>
      </c>
      <c r="H29" s="143">
        <f t="shared" si="4"/>
        <v>0</v>
      </c>
    </row>
    <row r="30" spans="1:8" ht="63" x14ac:dyDescent="0.2">
      <c r="A30" s="171" t="s">
        <v>13</v>
      </c>
      <c r="B30" s="21">
        <v>1</v>
      </c>
      <c r="C30" s="21">
        <v>4</v>
      </c>
      <c r="D30" s="35" t="s">
        <v>79</v>
      </c>
      <c r="E30" s="23">
        <v>100</v>
      </c>
      <c r="F30" s="160">
        <f t="shared" si="4"/>
        <v>1700.2</v>
      </c>
      <c r="G30" s="160">
        <f t="shared" si="4"/>
        <v>0</v>
      </c>
      <c r="H30" s="143">
        <f t="shared" si="4"/>
        <v>0</v>
      </c>
    </row>
    <row r="31" spans="1:8" ht="31.5" x14ac:dyDescent="0.2">
      <c r="A31" s="171" t="s">
        <v>14</v>
      </c>
      <c r="B31" s="21">
        <v>1</v>
      </c>
      <c r="C31" s="21">
        <v>4</v>
      </c>
      <c r="D31" s="35" t="s">
        <v>79</v>
      </c>
      <c r="E31" s="23">
        <v>120</v>
      </c>
      <c r="F31" s="283">
        <v>1700.2</v>
      </c>
      <c r="G31" s="283">
        <v>0</v>
      </c>
      <c r="H31" s="284">
        <v>0</v>
      </c>
    </row>
    <row r="32" spans="1:8" ht="47.25" x14ac:dyDescent="0.2">
      <c r="A32" s="109" t="s">
        <v>24</v>
      </c>
      <c r="B32" s="16">
        <v>1</v>
      </c>
      <c r="C32" s="16">
        <v>6</v>
      </c>
      <c r="D32" s="45" t="s">
        <v>7</v>
      </c>
      <c r="E32" s="33" t="s">
        <v>7</v>
      </c>
      <c r="F32" s="285">
        <f t="shared" ref="F32:H35" si="5">F33</f>
        <v>24.5</v>
      </c>
      <c r="G32" s="285">
        <f t="shared" si="5"/>
        <v>24.5</v>
      </c>
      <c r="H32" s="286">
        <f t="shared" si="5"/>
        <v>24.5</v>
      </c>
    </row>
    <row r="33" spans="1:8" ht="15.95" customHeight="1" x14ac:dyDescent="0.2">
      <c r="A33" s="175" t="s">
        <v>15</v>
      </c>
      <c r="B33" s="20">
        <v>1</v>
      </c>
      <c r="C33" s="21">
        <v>6</v>
      </c>
      <c r="D33" s="22" t="s">
        <v>10</v>
      </c>
      <c r="E33" s="23" t="s">
        <v>7</v>
      </c>
      <c r="F33" s="283">
        <f t="shared" si="5"/>
        <v>24.5</v>
      </c>
      <c r="G33" s="283">
        <f t="shared" si="5"/>
        <v>24.5</v>
      </c>
      <c r="H33" s="284">
        <f t="shared" si="5"/>
        <v>24.5</v>
      </c>
    </row>
    <row r="34" spans="1:8" ht="18" customHeight="1" x14ac:dyDescent="0.2">
      <c r="A34" s="171" t="s">
        <v>98</v>
      </c>
      <c r="B34" s="10">
        <v>1</v>
      </c>
      <c r="C34" s="11">
        <v>6</v>
      </c>
      <c r="D34" s="12" t="s">
        <v>25</v>
      </c>
      <c r="E34" s="13"/>
      <c r="F34" s="277">
        <f t="shared" si="5"/>
        <v>24.5</v>
      </c>
      <c r="G34" s="277">
        <f t="shared" si="5"/>
        <v>24.5</v>
      </c>
      <c r="H34" s="287">
        <f t="shared" si="5"/>
        <v>24.5</v>
      </c>
    </row>
    <row r="35" spans="1:8" ht="15.95" customHeight="1" x14ac:dyDescent="0.2">
      <c r="A35" s="37" t="s">
        <v>26</v>
      </c>
      <c r="B35" s="10">
        <v>1</v>
      </c>
      <c r="C35" s="11">
        <v>6</v>
      </c>
      <c r="D35" s="12" t="s">
        <v>25</v>
      </c>
      <c r="E35" s="13">
        <v>500</v>
      </c>
      <c r="F35" s="277">
        <f t="shared" si="5"/>
        <v>24.5</v>
      </c>
      <c r="G35" s="277">
        <f t="shared" si="5"/>
        <v>24.5</v>
      </c>
      <c r="H35" s="287">
        <f t="shared" si="5"/>
        <v>24.5</v>
      </c>
    </row>
    <row r="36" spans="1:8" ht="15" customHeight="1" x14ac:dyDescent="0.2">
      <c r="A36" s="37" t="s">
        <v>27</v>
      </c>
      <c r="B36" s="10">
        <v>1</v>
      </c>
      <c r="C36" s="11">
        <v>6</v>
      </c>
      <c r="D36" s="12" t="s">
        <v>25</v>
      </c>
      <c r="E36" s="13">
        <v>540</v>
      </c>
      <c r="F36" s="277">
        <v>24.5</v>
      </c>
      <c r="G36" s="277">
        <v>24.5</v>
      </c>
      <c r="H36" s="287">
        <v>24.5</v>
      </c>
    </row>
    <row r="37" spans="1:8" ht="15.75" hidden="1" customHeight="1" x14ac:dyDescent="0.2">
      <c r="A37" s="128" t="s">
        <v>28</v>
      </c>
      <c r="B37" s="4">
        <v>1</v>
      </c>
      <c r="C37" s="5">
        <v>7</v>
      </c>
      <c r="D37" s="6"/>
      <c r="E37" s="7"/>
      <c r="F37" s="288">
        <f t="shared" ref="F37:H38" si="6">F38</f>
        <v>0</v>
      </c>
      <c r="G37" s="288">
        <f t="shared" si="6"/>
        <v>0</v>
      </c>
      <c r="H37" s="289">
        <f t="shared" si="6"/>
        <v>0</v>
      </c>
    </row>
    <row r="38" spans="1:8" ht="15.75" hidden="1" customHeight="1" x14ac:dyDescent="0.2">
      <c r="A38" s="37" t="s">
        <v>9</v>
      </c>
      <c r="B38" s="10">
        <v>1</v>
      </c>
      <c r="C38" s="11">
        <v>7</v>
      </c>
      <c r="D38" s="12" t="s">
        <v>10</v>
      </c>
      <c r="E38" s="13"/>
      <c r="F38" s="159">
        <f t="shared" si="6"/>
        <v>0</v>
      </c>
      <c r="G38" s="159">
        <f t="shared" si="6"/>
        <v>0</v>
      </c>
      <c r="H38" s="142">
        <f t="shared" si="6"/>
        <v>0</v>
      </c>
    </row>
    <row r="39" spans="1:8" ht="31.5" hidden="1" customHeight="1" x14ac:dyDescent="0.2">
      <c r="A39" s="37" t="s">
        <v>29</v>
      </c>
      <c r="B39" s="10">
        <v>1</v>
      </c>
      <c r="C39" s="11">
        <v>7</v>
      </c>
      <c r="D39" s="12" t="s">
        <v>30</v>
      </c>
      <c r="E39" s="13"/>
      <c r="F39" s="159">
        <f t="shared" ref="F39:H40" si="7">F40</f>
        <v>0</v>
      </c>
      <c r="G39" s="159">
        <f t="shared" si="7"/>
        <v>0</v>
      </c>
      <c r="H39" s="142">
        <f t="shared" si="7"/>
        <v>0</v>
      </c>
    </row>
    <row r="40" spans="1:8" ht="31.5" hidden="1" customHeight="1" x14ac:dyDescent="0.2">
      <c r="A40" s="37" t="s">
        <v>124</v>
      </c>
      <c r="B40" s="10">
        <v>1</v>
      </c>
      <c r="C40" s="11">
        <v>7</v>
      </c>
      <c r="D40" s="12" t="s">
        <v>30</v>
      </c>
      <c r="E40" s="13">
        <v>200</v>
      </c>
      <c r="F40" s="159">
        <f t="shared" si="7"/>
        <v>0</v>
      </c>
      <c r="G40" s="159">
        <f t="shared" si="7"/>
        <v>0</v>
      </c>
      <c r="H40" s="142">
        <f t="shared" si="7"/>
        <v>0</v>
      </c>
    </row>
    <row r="41" spans="1:8" ht="31.5" hidden="1" customHeight="1" x14ac:dyDescent="0.2">
      <c r="A41" s="171" t="s">
        <v>18</v>
      </c>
      <c r="B41" s="10">
        <v>1</v>
      </c>
      <c r="C41" s="11">
        <v>7</v>
      </c>
      <c r="D41" s="12" t="s">
        <v>30</v>
      </c>
      <c r="E41" s="23">
        <v>240</v>
      </c>
      <c r="F41" s="159">
        <v>0</v>
      </c>
      <c r="G41" s="159">
        <v>0</v>
      </c>
      <c r="H41" s="142">
        <v>0</v>
      </c>
    </row>
    <row r="42" spans="1:8" ht="15.95" customHeight="1" x14ac:dyDescent="0.2">
      <c r="A42" s="178" t="s">
        <v>31</v>
      </c>
      <c r="B42" s="15">
        <v>1</v>
      </c>
      <c r="C42" s="16">
        <v>11</v>
      </c>
      <c r="D42" s="17" t="s">
        <v>7</v>
      </c>
      <c r="E42" s="18" t="s">
        <v>7</v>
      </c>
      <c r="F42" s="161">
        <f t="shared" ref="F42:H45" si="8">F43</f>
        <v>10</v>
      </c>
      <c r="G42" s="161">
        <f t="shared" si="8"/>
        <v>10</v>
      </c>
      <c r="H42" s="144">
        <f t="shared" si="8"/>
        <v>10</v>
      </c>
    </row>
    <row r="43" spans="1:8" ht="15.95" customHeight="1" x14ac:dyDescent="0.2">
      <c r="A43" s="37" t="s">
        <v>9</v>
      </c>
      <c r="B43" s="10">
        <v>1</v>
      </c>
      <c r="C43" s="11">
        <v>11</v>
      </c>
      <c r="D43" s="12" t="s">
        <v>10</v>
      </c>
      <c r="E43" s="13" t="s">
        <v>7</v>
      </c>
      <c r="F43" s="159">
        <f t="shared" si="8"/>
        <v>10</v>
      </c>
      <c r="G43" s="159">
        <f t="shared" si="8"/>
        <v>10</v>
      </c>
      <c r="H43" s="142">
        <f t="shared" si="8"/>
        <v>10</v>
      </c>
    </row>
    <row r="44" spans="1:8" ht="15.95" customHeight="1" x14ac:dyDescent="0.2">
      <c r="A44" s="37" t="s">
        <v>123</v>
      </c>
      <c r="B44" s="10">
        <v>1</v>
      </c>
      <c r="C44" s="11">
        <v>11</v>
      </c>
      <c r="D44" s="12" t="s">
        <v>32</v>
      </c>
      <c r="E44" s="13" t="s">
        <v>7</v>
      </c>
      <c r="F44" s="159">
        <f t="shared" si="8"/>
        <v>10</v>
      </c>
      <c r="G44" s="159">
        <f t="shared" si="8"/>
        <v>10</v>
      </c>
      <c r="H44" s="142">
        <f t="shared" si="8"/>
        <v>10</v>
      </c>
    </row>
    <row r="45" spans="1:8" ht="15.95" customHeight="1" x14ac:dyDescent="0.2">
      <c r="A45" s="37" t="s">
        <v>19</v>
      </c>
      <c r="B45" s="10">
        <v>1</v>
      </c>
      <c r="C45" s="11">
        <v>11</v>
      </c>
      <c r="D45" s="12" t="s">
        <v>32</v>
      </c>
      <c r="E45" s="13">
        <v>800</v>
      </c>
      <c r="F45" s="159">
        <f t="shared" si="8"/>
        <v>10</v>
      </c>
      <c r="G45" s="159">
        <f t="shared" si="8"/>
        <v>10</v>
      </c>
      <c r="H45" s="142">
        <f t="shared" si="8"/>
        <v>10</v>
      </c>
    </row>
    <row r="46" spans="1:8" ht="15.95" customHeight="1" x14ac:dyDescent="0.2">
      <c r="A46" s="175" t="s">
        <v>33</v>
      </c>
      <c r="B46" s="20">
        <v>1</v>
      </c>
      <c r="C46" s="21">
        <v>11</v>
      </c>
      <c r="D46" s="22" t="s">
        <v>32</v>
      </c>
      <c r="E46" s="23">
        <v>870</v>
      </c>
      <c r="F46" s="160">
        <v>10</v>
      </c>
      <c r="G46" s="160">
        <v>10</v>
      </c>
      <c r="H46" s="143">
        <v>10</v>
      </c>
    </row>
    <row r="47" spans="1:8" ht="15.95" customHeight="1" x14ac:dyDescent="0.2">
      <c r="A47" s="177" t="s">
        <v>34</v>
      </c>
      <c r="B47" s="30">
        <v>1</v>
      </c>
      <c r="C47" s="31">
        <v>13</v>
      </c>
      <c r="D47" s="32" t="s">
        <v>7</v>
      </c>
      <c r="E47" s="33" t="s">
        <v>7</v>
      </c>
      <c r="F47" s="162">
        <f>F48</f>
        <v>192.8</v>
      </c>
      <c r="G47" s="162">
        <f>G48</f>
        <v>5</v>
      </c>
      <c r="H47" s="145">
        <f>H48</f>
        <v>5</v>
      </c>
    </row>
    <row r="48" spans="1:8" ht="22.5" customHeight="1" x14ac:dyDescent="0.2">
      <c r="A48" s="37" t="s">
        <v>9</v>
      </c>
      <c r="B48" s="10">
        <v>1</v>
      </c>
      <c r="C48" s="11">
        <v>13</v>
      </c>
      <c r="D48" s="12" t="s">
        <v>10</v>
      </c>
      <c r="E48" s="13" t="s">
        <v>7</v>
      </c>
      <c r="F48" s="159">
        <f>F49+F52</f>
        <v>192.8</v>
      </c>
      <c r="G48" s="159">
        <f>G49+G52</f>
        <v>5</v>
      </c>
      <c r="H48" s="142">
        <f>H49+H52</f>
        <v>5</v>
      </c>
    </row>
    <row r="49" spans="1:8" ht="33" customHeight="1" x14ac:dyDescent="0.2">
      <c r="A49" s="37" t="s">
        <v>35</v>
      </c>
      <c r="B49" s="10">
        <v>1</v>
      </c>
      <c r="C49" s="11">
        <v>13</v>
      </c>
      <c r="D49" s="12" t="s">
        <v>36</v>
      </c>
      <c r="E49" s="13" t="s">
        <v>7</v>
      </c>
      <c r="F49" s="159">
        <f t="shared" ref="F49:H50" si="9">F50</f>
        <v>150</v>
      </c>
      <c r="G49" s="159">
        <f t="shared" si="9"/>
        <v>0</v>
      </c>
      <c r="H49" s="142">
        <f t="shared" si="9"/>
        <v>0</v>
      </c>
    </row>
    <row r="50" spans="1:8" ht="30.75" customHeight="1" x14ac:dyDescent="0.2">
      <c r="A50" s="37" t="s">
        <v>124</v>
      </c>
      <c r="B50" s="10">
        <v>1</v>
      </c>
      <c r="C50" s="11">
        <v>13</v>
      </c>
      <c r="D50" s="12" t="s">
        <v>36</v>
      </c>
      <c r="E50" s="13">
        <v>200</v>
      </c>
      <c r="F50" s="159">
        <f t="shared" si="9"/>
        <v>150</v>
      </c>
      <c r="G50" s="159">
        <f t="shared" si="9"/>
        <v>0</v>
      </c>
      <c r="H50" s="142">
        <f t="shared" si="9"/>
        <v>0</v>
      </c>
    </row>
    <row r="51" spans="1:8" ht="34.5" customHeight="1" x14ac:dyDescent="0.2">
      <c r="A51" s="171" t="s">
        <v>18</v>
      </c>
      <c r="B51" s="21">
        <v>1</v>
      </c>
      <c r="C51" s="21">
        <v>13</v>
      </c>
      <c r="D51" s="35" t="s">
        <v>36</v>
      </c>
      <c r="E51" s="23">
        <v>240</v>
      </c>
      <c r="F51" s="160">
        <v>150</v>
      </c>
      <c r="G51" s="160">
        <v>0</v>
      </c>
      <c r="H51" s="143">
        <v>0</v>
      </c>
    </row>
    <row r="52" spans="1:8" ht="15.95" customHeight="1" x14ac:dyDescent="0.2">
      <c r="A52" s="171" t="s">
        <v>37</v>
      </c>
      <c r="B52" s="21">
        <v>1</v>
      </c>
      <c r="C52" s="21">
        <v>13</v>
      </c>
      <c r="D52" s="35" t="s">
        <v>38</v>
      </c>
      <c r="E52" s="23" t="s">
        <v>7</v>
      </c>
      <c r="F52" s="160">
        <f>F53+F55</f>
        <v>42.8</v>
      </c>
      <c r="G52" s="160">
        <f>G53+G55</f>
        <v>5</v>
      </c>
      <c r="H52" s="143">
        <f>H53+H55</f>
        <v>5</v>
      </c>
    </row>
    <row r="53" spans="1:8" ht="31.5" customHeight="1" x14ac:dyDescent="0.2">
      <c r="A53" s="37" t="s">
        <v>124</v>
      </c>
      <c r="B53" s="21">
        <v>1</v>
      </c>
      <c r="C53" s="21">
        <v>13</v>
      </c>
      <c r="D53" s="35" t="s">
        <v>38</v>
      </c>
      <c r="E53" s="23">
        <v>200</v>
      </c>
      <c r="F53" s="160">
        <f>F54</f>
        <v>37.799999999999997</v>
      </c>
      <c r="G53" s="160">
        <f>G54</f>
        <v>0</v>
      </c>
      <c r="H53" s="143">
        <f>H54</f>
        <v>0</v>
      </c>
    </row>
    <row r="54" spans="1:8" ht="31.5" customHeight="1" x14ac:dyDescent="0.2">
      <c r="A54" s="175" t="s">
        <v>18</v>
      </c>
      <c r="B54" s="20">
        <v>1</v>
      </c>
      <c r="C54" s="21">
        <v>13</v>
      </c>
      <c r="D54" s="35" t="s">
        <v>38</v>
      </c>
      <c r="E54" s="23">
        <v>240</v>
      </c>
      <c r="F54" s="160">
        <v>37.799999999999997</v>
      </c>
      <c r="G54" s="160">
        <v>0</v>
      </c>
      <c r="H54" s="143">
        <v>0</v>
      </c>
    </row>
    <row r="55" spans="1:8" ht="15.75" x14ac:dyDescent="0.2">
      <c r="A55" s="37" t="s">
        <v>19</v>
      </c>
      <c r="B55" s="10">
        <v>1</v>
      </c>
      <c r="C55" s="11">
        <v>13</v>
      </c>
      <c r="D55" s="35" t="s">
        <v>38</v>
      </c>
      <c r="E55" s="13">
        <v>800</v>
      </c>
      <c r="F55" s="159">
        <f>F56+F57</f>
        <v>5</v>
      </c>
      <c r="G55" s="159">
        <f>G56+G57</f>
        <v>5</v>
      </c>
      <c r="H55" s="142">
        <f>H56+H57</f>
        <v>5</v>
      </c>
    </row>
    <row r="56" spans="1:8" ht="15.75" hidden="1" x14ac:dyDescent="0.2">
      <c r="A56" s="175" t="s">
        <v>39</v>
      </c>
      <c r="B56" s="20">
        <v>1</v>
      </c>
      <c r="C56" s="21">
        <v>13</v>
      </c>
      <c r="D56" s="36" t="s">
        <v>38</v>
      </c>
      <c r="E56" s="23">
        <v>830</v>
      </c>
      <c r="F56" s="160"/>
      <c r="G56" s="160"/>
      <c r="H56" s="143"/>
    </row>
    <row r="57" spans="1:8" ht="15.95" customHeight="1" x14ac:dyDescent="0.2">
      <c r="A57" s="171" t="s">
        <v>20</v>
      </c>
      <c r="B57" s="20">
        <v>1</v>
      </c>
      <c r="C57" s="21">
        <v>13</v>
      </c>
      <c r="D57" s="35" t="s">
        <v>38</v>
      </c>
      <c r="E57" s="23">
        <v>850</v>
      </c>
      <c r="F57" s="160">
        <v>5</v>
      </c>
      <c r="G57" s="160">
        <v>5</v>
      </c>
      <c r="H57" s="143">
        <v>5</v>
      </c>
    </row>
    <row r="58" spans="1:8" ht="15.95" customHeight="1" x14ac:dyDescent="0.2">
      <c r="A58" s="128" t="s">
        <v>40</v>
      </c>
      <c r="B58" s="4">
        <v>2</v>
      </c>
      <c r="C58" s="5">
        <v>3</v>
      </c>
      <c r="D58" s="6" t="s">
        <v>7</v>
      </c>
      <c r="E58" s="7" t="s">
        <v>7</v>
      </c>
      <c r="F58" s="158">
        <f t="shared" ref="F58:H59" si="10">F59</f>
        <v>110</v>
      </c>
      <c r="G58" s="158">
        <f t="shared" si="10"/>
        <v>111.1</v>
      </c>
      <c r="H58" s="141">
        <f t="shared" si="10"/>
        <v>115.5</v>
      </c>
    </row>
    <row r="59" spans="1:8" ht="15.95" customHeight="1" x14ac:dyDescent="0.2">
      <c r="A59" s="37" t="s">
        <v>15</v>
      </c>
      <c r="B59" s="10">
        <v>2</v>
      </c>
      <c r="C59" s="11">
        <v>3</v>
      </c>
      <c r="D59" s="12" t="s">
        <v>10</v>
      </c>
      <c r="E59" s="13" t="s">
        <v>7</v>
      </c>
      <c r="F59" s="159">
        <f t="shared" si="10"/>
        <v>110</v>
      </c>
      <c r="G59" s="159">
        <f t="shared" si="10"/>
        <v>111.1</v>
      </c>
      <c r="H59" s="142">
        <f t="shared" si="10"/>
        <v>115.5</v>
      </c>
    </row>
    <row r="60" spans="1:8" s="40" customFormat="1" ht="32.1" customHeight="1" x14ac:dyDescent="0.25">
      <c r="A60" s="37" t="s">
        <v>41</v>
      </c>
      <c r="B60" s="10">
        <v>2</v>
      </c>
      <c r="C60" s="11">
        <v>3</v>
      </c>
      <c r="D60" s="12" t="s">
        <v>42</v>
      </c>
      <c r="E60" s="38" t="s">
        <v>7</v>
      </c>
      <c r="F60" s="159">
        <f>F61+F63</f>
        <v>110</v>
      </c>
      <c r="G60" s="159">
        <f>G61+G63</f>
        <v>111.1</v>
      </c>
      <c r="H60" s="142">
        <f>H61+H63</f>
        <v>115.5</v>
      </c>
    </row>
    <row r="61" spans="1:8" ht="63.95" customHeight="1" x14ac:dyDescent="0.2">
      <c r="A61" s="37" t="s">
        <v>13</v>
      </c>
      <c r="B61" s="10">
        <v>2</v>
      </c>
      <c r="C61" s="11">
        <v>3</v>
      </c>
      <c r="D61" s="12" t="s">
        <v>42</v>
      </c>
      <c r="E61" s="13">
        <v>100</v>
      </c>
      <c r="F61" s="159">
        <f>F62</f>
        <v>97.5</v>
      </c>
      <c r="G61" s="159">
        <f>G62</f>
        <v>98.6</v>
      </c>
      <c r="H61" s="142">
        <f>H62</f>
        <v>103</v>
      </c>
    </row>
    <row r="62" spans="1:8" ht="32.1" customHeight="1" x14ac:dyDescent="0.2">
      <c r="A62" s="37" t="s">
        <v>43</v>
      </c>
      <c r="B62" s="10">
        <v>2</v>
      </c>
      <c r="C62" s="11">
        <v>3</v>
      </c>
      <c r="D62" s="12" t="s">
        <v>42</v>
      </c>
      <c r="E62" s="13">
        <v>120</v>
      </c>
      <c r="F62" s="159">
        <v>97.5</v>
      </c>
      <c r="G62" s="159">
        <v>98.6</v>
      </c>
      <c r="H62" s="142">
        <v>103</v>
      </c>
    </row>
    <row r="63" spans="1:8" ht="32.1" customHeight="1" x14ac:dyDescent="0.2">
      <c r="A63" s="37" t="s">
        <v>124</v>
      </c>
      <c r="B63" s="10">
        <v>2</v>
      </c>
      <c r="C63" s="11">
        <v>3</v>
      </c>
      <c r="D63" s="12" t="s">
        <v>44</v>
      </c>
      <c r="E63" s="13">
        <v>200</v>
      </c>
      <c r="F63" s="159">
        <f>F64</f>
        <v>12.5</v>
      </c>
      <c r="G63" s="159">
        <f>G64</f>
        <v>12.5</v>
      </c>
      <c r="H63" s="142">
        <f>H64</f>
        <v>12.5</v>
      </c>
    </row>
    <row r="64" spans="1:8" ht="32.1" customHeight="1" x14ac:dyDescent="0.2">
      <c r="A64" s="37" t="s">
        <v>18</v>
      </c>
      <c r="B64" s="10">
        <v>2</v>
      </c>
      <c r="C64" s="11">
        <v>3</v>
      </c>
      <c r="D64" s="12" t="s">
        <v>44</v>
      </c>
      <c r="E64" s="13">
        <v>240</v>
      </c>
      <c r="F64" s="159">
        <v>12.5</v>
      </c>
      <c r="G64" s="159">
        <v>12.5</v>
      </c>
      <c r="H64" s="142">
        <v>12.5</v>
      </c>
    </row>
    <row r="65" spans="1:8" ht="32.1" customHeight="1" x14ac:dyDescent="0.2">
      <c r="A65" s="128" t="s">
        <v>45</v>
      </c>
      <c r="B65" s="4">
        <v>3</v>
      </c>
      <c r="C65" s="11"/>
      <c r="D65" s="12"/>
      <c r="E65" s="13"/>
      <c r="F65" s="158">
        <f>F66</f>
        <v>174.7</v>
      </c>
      <c r="G65" s="158">
        <f t="shared" ref="G65:H67" si="11">G66</f>
        <v>80</v>
      </c>
      <c r="H65" s="158">
        <f t="shared" si="11"/>
        <v>80</v>
      </c>
    </row>
    <row r="66" spans="1:8" ht="33.75" customHeight="1" x14ac:dyDescent="0.2">
      <c r="A66" s="274" t="s">
        <v>178</v>
      </c>
      <c r="B66" s="4">
        <v>3</v>
      </c>
      <c r="C66" s="211">
        <v>10</v>
      </c>
      <c r="D66" s="6" t="s">
        <v>7</v>
      </c>
      <c r="E66" s="7" t="s">
        <v>7</v>
      </c>
      <c r="F66" s="158">
        <f>F67</f>
        <v>174.7</v>
      </c>
      <c r="G66" s="158">
        <f t="shared" si="11"/>
        <v>80</v>
      </c>
      <c r="H66" s="158">
        <f t="shared" si="11"/>
        <v>80</v>
      </c>
    </row>
    <row r="67" spans="1:8" ht="63" x14ac:dyDescent="0.2">
      <c r="A67" s="274" t="s">
        <v>136</v>
      </c>
      <c r="B67" s="4">
        <v>3</v>
      </c>
      <c r="C67" s="211">
        <v>10</v>
      </c>
      <c r="D67" s="6" t="s">
        <v>46</v>
      </c>
      <c r="E67" s="7" t="s">
        <v>7</v>
      </c>
      <c r="F67" s="158">
        <f>F68</f>
        <v>174.7</v>
      </c>
      <c r="G67" s="158">
        <f t="shared" si="11"/>
        <v>80</v>
      </c>
      <c r="H67" s="158">
        <f t="shared" si="11"/>
        <v>80</v>
      </c>
    </row>
    <row r="68" spans="1:8" ht="49.5" customHeight="1" x14ac:dyDescent="0.2">
      <c r="A68" s="37" t="s">
        <v>49</v>
      </c>
      <c r="B68" s="10">
        <v>3</v>
      </c>
      <c r="C68" s="216">
        <v>10</v>
      </c>
      <c r="D68" s="22" t="s">
        <v>48</v>
      </c>
      <c r="E68" s="13" t="s">
        <v>7</v>
      </c>
      <c r="F68" s="159">
        <f t="shared" ref="F68:H69" si="12">F69</f>
        <v>174.7</v>
      </c>
      <c r="G68" s="159">
        <f t="shared" si="12"/>
        <v>80</v>
      </c>
      <c r="H68" s="142">
        <f t="shared" si="12"/>
        <v>80</v>
      </c>
    </row>
    <row r="69" spans="1:8" ht="32.1" customHeight="1" x14ac:dyDescent="0.2">
      <c r="A69" s="37" t="s">
        <v>124</v>
      </c>
      <c r="B69" s="20">
        <v>3</v>
      </c>
      <c r="C69" s="220">
        <v>10</v>
      </c>
      <c r="D69" s="22" t="s">
        <v>48</v>
      </c>
      <c r="E69" s="23">
        <v>200</v>
      </c>
      <c r="F69" s="160">
        <f t="shared" si="12"/>
        <v>174.7</v>
      </c>
      <c r="G69" s="160">
        <f t="shared" si="12"/>
        <v>80</v>
      </c>
      <c r="H69" s="143">
        <f t="shared" si="12"/>
        <v>80</v>
      </c>
    </row>
    <row r="70" spans="1:8" ht="32.1" customHeight="1" x14ac:dyDescent="0.2">
      <c r="A70" s="175" t="s">
        <v>18</v>
      </c>
      <c r="B70" s="20">
        <v>3</v>
      </c>
      <c r="C70" s="220">
        <v>10</v>
      </c>
      <c r="D70" s="22" t="s">
        <v>48</v>
      </c>
      <c r="E70" s="23">
        <v>240</v>
      </c>
      <c r="F70" s="160">
        <v>174.7</v>
      </c>
      <c r="G70" s="160">
        <v>80</v>
      </c>
      <c r="H70" s="143">
        <v>80</v>
      </c>
    </row>
    <row r="71" spans="1:8" ht="15.95" customHeight="1" x14ac:dyDescent="0.2">
      <c r="A71" s="178" t="s">
        <v>50</v>
      </c>
      <c r="B71" s="15">
        <v>4</v>
      </c>
      <c r="C71" s="11"/>
      <c r="D71" s="12"/>
      <c r="E71" s="13"/>
      <c r="F71" s="158">
        <f>F72</f>
        <v>2168.6999999999998</v>
      </c>
      <c r="G71" s="158">
        <f t="shared" ref="G71:H72" si="13">G72</f>
        <v>1063.5</v>
      </c>
      <c r="H71" s="158">
        <f t="shared" si="13"/>
        <v>1122.5</v>
      </c>
    </row>
    <row r="72" spans="1:8" ht="15.95" customHeight="1" x14ac:dyDescent="0.2">
      <c r="A72" s="178" t="s">
        <v>51</v>
      </c>
      <c r="B72" s="15">
        <v>4</v>
      </c>
      <c r="C72" s="16">
        <v>9</v>
      </c>
      <c r="D72" s="17" t="s">
        <v>7</v>
      </c>
      <c r="E72" s="18" t="s">
        <v>7</v>
      </c>
      <c r="F72" s="161">
        <f>F73</f>
        <v>2168.6999999999998</v>
      </c>
      <c r="G72" s="161">
        <f t="shared" si="13"/>
        <v>1063.5</v>
      </c>
      <c r="H72" s="161">
        <f t="shared" si="13"/>
        <v>1122.5</v>
      </c>
    </row>
    <row r="73" spans="1:8" ht="32.1" customHeight="1" x14ac:dyDescent="0.2">
      <c r="A73" s="274" t="s">
        <v>137</v>
      </c>
      <c r="B73" s="4">
        <v>4</v>
      </c>
      <c r="C73" s="5">
        <v>9</v>
      </c>
      <c r="D73" s="6" t="s">
        <v>52</v>
      </c>
      <c r="E73" s="18"/>
      <c r="F73" s="161">
        <f>F74+F78</f>
        <v>2168.6999999999998</v>
      </c>
      <c r="G73" s="161">
        <f>G74+G78</f>
        <v>1063.5</v>
      </c>
      <c r="H73" s="144">
        <f>H74+H78</f>
        <v>1122.5</v>
      </c>
    </row>
    <row r="74" spans="1:8" ht="31.5" customHeight="1" x14ac:dyDescent="0.2">
      <c r="A74" s="274" t="s">
        <v>138</v>
      </c>
      <c r="B74" s="4">
        <v>4</v>
      </c>
      <c r="C74" s="5">
        <v>9</v>
      </c>
      <c r="D74" s="6" t="s">
        <v>53</v>
      </c>
      <c r="E74" s="18"/>
      <c r="F74" s="161">
        <f t="shared" ref="F74:H76" si="14">F75</f>
        <v>2090.6999999999998</v>
      </c>
      <c r="G74" s="161">
        <f t="shared" si="14"/>
        <v>1033.5</v>
      </c>
      <c r="H74" s="144">
        <f t="shared" si="14"/>
        <v>1092.5</v>
      </c>
    </row>
    <row r="75" spans="1:8" ht="32.1" customHeight="1" x14ac:dyDescent="0.2">
      <c r="A75" s="242" t="s">
        <v>139</v>
      </c>
      <c r="B75" s="10">
        <v>4</v>
      </c>
      <c r="C75" s="11">
        <v>9</v>
      </c>
      <c r="D75" s="12" t="s">
        <v>54</v>
      </c>
      <c r="E75" s="18"/>
      <c r="F75" s="160">
        <f t="shared" si="14"/>
        <v>2090.6999999999998</v>
      </c>
      <c r="G75" s="160">
        <f t="shared" si="14"/>
        <v>1033.5</v>
      </c>
      <c r="H75" s="143">
        <f t="shared" si="14"/>
        <v>1092.5</v>
      </c>
    </row>
    <row r="76" spans="1:8" ht="32.1" customHeight="1" x14ac:dyDescent="0.2">
      <c r="A76" s="242" t="s">
        <v>124</v>
      </c>
      <c r="B76" s="10">
        <v>4</v>
      </c>
      <c r="C76" s="11">
        <v>9</v>
      </c>
      <c r="D76" s="12" t="s">
        <v>54</v>
      </c>
      <c r="E76" s="23">
        <v>200</v>
      </c>
      <c r="F76" s="160">
        <f t="shared" si="14"/>
        <v>2090.6999999999998</v>
      </c>
      <c r="G76" s="160">
        <f t="shared" si="14"/>
        <v>1033.5</v>
      </c>
      <c r="H76" s="143">
        <f t="shared" si="14"/>
        <v>1092.5</v>
      </c>
    </row>
    <row r="77" spans="1:8" ht="32.1" customHeight="1" x14ac:dyDescent="0.2">
      <c r="A77" s="185" t="s">
        <v>18</v>
      </c>
      <c r="B77" s="10">
        <v>4</v>
      </c>
      <c r="C77" s="11">
        <v>9</v>
      </c>
      <c r="D77" s="12" t="s">
        <v>54</v>
      </c>
      <c r="E77" s="23">
        <v>240</v>
      </c>
      <c r="F77" s="160">
        <v>2090.6999999999998</v>
      </c>
      <c r="G77" s="160">
        <v>1033.5</v>
      </c>
      <c r="H77" s="143">
        <v>1092.5</v>
      </c>
    </row>
    <row r="78" spans="1:8" ht="33" customHeight="1" x14ac:dyDescent="0.2">
      <c r="A78" s="274" t="s">
        <v>140</v>
      </c>
      <c r="B78" s="4">
        <v>4</v>
      </c>
      <c r="C78" s="5">
        <v>9</v>
      </c>
      <c r="D78" s="6" t="s">
        <v>55</v>
      </c>
      <c r="E78" s="18"/>
      <c r="F78" s="161">
        <f t="shared" ref="F78:H80" si="15">F79</f>
        <v>78</v>
      </c>
      <c r="G78" s="161">
        <f t="shared" si="15"/>
        <v>30</v>
      </c>
      <c r="H78" s="144">
        <f t="shared" si="15"/>
        <v>30</v>
      </c>
    </row>
    <row r="79" spans="1:8" ht="32.1" customHeight="1" x14ac:dyDescent="0.2">
      <c r="A79" s="242" t="s">
        <v>141</v>
      </c>
      <c r="B79" s="10">
        <v>4</v>
      </c>
      <c r="C79" s="11">
        <v>9</v>
      </c>
      <c r="D79" s="12" t="s">
        <v>56</v>
      </c>
      <c r="E79" s="18"/>
      <c r="F79" s="160">
        <f t="shared" si="15"/>
        <v>78</v>
      </c>
      <c r="G79" s="160">
        <f t="shared" si="15"/>
        <v>30</v>
      </c>
      <c r="H79" s="143">
        <f t="shared" si="15"/>
        <v>30</v>
      </c>
    </row>
    <row r="80" spans="1:8" ht="32.1" customHeight="1" x14ac:dyDescent="0.2">
      <c r="A80" s="37" t="s">
        <v>124</v>
      </c>
      <c r="B80" s="10">
        <v>4</v>
      </c>
      <c r="C80" s="11">
        <v>9</v>
      </c>
      <c r="D80" s="12" t="s">
        <v>56</v>
      </c>
      <c r="E80" s="23">
        <v>200</v>
      </c>
      <c r="F80" s="160">
        <f t="shared" si="15"/>
        <v>78</v>
      </c>
      <c r="G80" s="160">
        <f t="shared" si="15"/>
        <v>30</v>
      </c>
      <c r="H80" s="143">
        <f t="shared" si="15"/>
        <v>30</v>
      </c>
    </row>
    <row r="81" spans="1:8" ht="32.1" customHeight="1" x14ac:dyDescent="0.2">
      <c r="A81" s="175" t="s">
        <v>18</v>
      </c>
      <c r="B81" s="10">
        <v>4</v>
      </c>
      <c r="C81" s="11">
        <v>9</v>
      </c>
      <c r="D81" s="12" t="s">
        <v>56</v>
      </c>
      <c r="E81" s="23">
        <v>240</v>
      </c>
      <c r="F81" s="160">
        <v>78</v>
      </c>
      <c r="G81" s="160">
        <v>30</v>
      </c>
      <c r="H81" s="143">
        <v>30</v>
      </c>
    </row>
    <row r="82" spans="1:8" ht="15.95" customHeight="1" x14ac:dyDescent="0.2">
      <c r="A82" s="178" t="s">
        <v>58</v>
      </c>
      <c r="B82" s="15">
        <v>5</v>
      </c>
      <c r="C82" s="16" t="s">
        <v>7</v>
      </c>
      <c r="D82" s="17" t="s">
        <v>7</v>
      </c>
      <c r="E82" s="18" t="s">
        <v>7</v>
      </c>
      <c r="F82" s="161">
        <f>F83+F88</f>
        <v>1590.8</v>
      </c>
      <c r="G82" s="161">
        <f>G83+G88</f>
        <v>54.6</v>
      </c>
      <c r="H82" s="161">
        <f>H83+H88</f>
        <v>54.6</v>
      </c>
    </row>
    <row r="83" spans="1:8" ht="15.95" customHeight="1" x14ac:dyDescent="0.2">
      <c r="A83" s="128" t="s">
        <v>59</v>
      </c>
      <c r="B83" s="4">
        <v>5</v>
      </c>
      <c r="C83" s="5">
        <v>1</v>
      </c>
      <c r="D83" s="6" t="s">
        <v>7</v>
      </c>
      <c r="E83" s="7" t="s">
        <v>7</v>
      </c>
      <c r="F83" s="158">
        <f>F84</f>
        <v>4.2</v>
      </c>
      <c r="G83" s="158">
        <f t="shared" ref="G83:H84" si="16">G84</f>
        <v>4.5999999999999996</v>
      </c>
      <c r="H83" s="158">
        <f t="shared" si="16"/>
        <v>4.5999999999999996</v>
      </c>
    </row>
    <row r="84" spans="1:8" ht="15.95" customHeight="1" x14ac:dyDescent="0.2">
      <c r="A84" s="37" t="s">
        <v>60</v>
      </c>
      <c r="B84" s="10">
        <v>5</v>
      </c>
      <c r="C84" s="11">
        <v>1</v>
      </c>
      <c r="D84" s="12" t="s">
        <v>10</v>
      </c>
      <c r="E84" s="13"/>
      <c r="F84" s="159">
        <f>F85</f>
        <v>4.2</v>
      </c>
      <c r="G84" s="159">
        <f t="shared" si="16"/>
        <v>4.5999999999999996</v>
      </c>
      <c r="H84" s="159">
        <f t="shared" si="16"/>
        <v>4.5999999999999996</v>
      </c>
    </row>
    <row r="85" spans="1:8" ht="15.75" x14ac:dyDescent="0.2">
      <c r="A85" s="175" t="s">
        <v>61</v>
      </c>
      <c r="B85" s="10">
        <v>5</v>
      </c>
      <c r="C85" s="11">
        <v>1</v>
      </c>
      <c r="D85" s="12" t="s">
        <v>62</v>
      </c>
      <c r="E85" s="13"/>
      <c r="F85" s="159">
        <f t="shared" ref="F85:H86" si="17">F86</f>
        <v>4.2</v>
      </c>
      <c r="G85" s="159">
        <f t="shared" si="17"/>
        <v>4.5999999999999996</v>
      </c>
      <c r="H85" s="142">
        <f t="shared" si="17"/>
        <v>4.5999999999999996</v>
      </c>
    </row>
    <row r="86" spans="1:8" ht="32.1" customHeight="1" x14ac:dyDescent="0.2">
      <c r="A86" s="37" t="s">
        <v>124</v>
      </c>
      <c r="B86" s="10">
        <v>5</v>
      </c>
      <c r="C86" s="11">
        <v>1</v>
      </c>
      <c r="D86" s="12" t="s">
        <v>62</v>
      </c>
      <c r="E86" s="13">
        <v>200</v>
      </c>
      <c r="F86" s="159">
        <f t="shared" si="17"/>
        <v>4.2</v>
      </c>
      <c r="G86" s="159">
        <f t="shared" si="17"/>
        <v>4.5999999999999996</v>
      </c>
      <c r="H86" s="142">
        <f t="shared" si="17"/>
        <v>4.5999999999999996</v>
      </c>
    </row>
    <row r="87" spans="1:8" ht="32.1" customHeight="1" x14ac:dyDescent="0.2">
      <c r="A87" s="175" t="s">
        <v>18</v>
      </c>
      <c r="B87" s="10">
        <v>5</v>
      </c>
      <c r="C87" s="11">
        <v>1</v>
      </c>
      <c r="D87" s="12" t="s">
        <v>62</v>
      </c>
      <c r="E87" s="13">
        <v>240</v>
      </c>
      <c r="F87" s="159">
        <v>4.2</v>
      </c>
      <c r="G87" s="159">
        <v>4.5999999999999996</v>
      </c>
      <c r="H87" s="142">
        <v>4.5999999999999996</v>
      </c>
    </row>
    <row r="88" spans="1:8" ht="15.95" customHeight="1" x14ac:dyDescent="0.2">
      <c r="A88" s="178" t="s">
        <v>63</v>
      </c>
      <c r="B88" s="4">
        <v>5</v>
      </c>
      <c r="C88" s="5">
        <v>3</v>
      </c>
      <c r="D88" s="6"/>
      <c r="E88" s="7"/>
      <c r="F88" s="158">
        <f>F89</f>
        <v>1586.6</v>
      </c>
      <c r="G88" s="158">
        <f t="shared" ref="G88:H88" si="18">G89</f>
        <v>50</v>
      </c>
      <c r="H88" s="158">
        <f t="shared" si="18"/>
        <v>50</v>
      </c>
    </row>
    <row r="89" spans="1:8" ht="32.1" customHeight="1" x14ac:dyDescent="0.2">
      <c r="A89" s="274" t="s">
        <v>142</v>
      </c>
      <c r="B89" s="4">
        <v>5</v>
      </c>
      <c r="C89" s="5">
        <v>3</v>
      </c>
      <c r="D89" s="6" t="s">
        <v>64</v>
      </c>
      <c r="E89" s="7" t="s">
        <v>7</v>
      </c>
      <c r="F89" s="158">
        <f>F90+F100+F104+F108</f>
        <v>1586.6</v>
      </c>
      <c r="G89" s="158">
        <f>G90+G100+G104+G108</f>
        <v>50</v>
      </c>
      <c r="H89" s="141">
        <f>H90+H100+H104+H108</f>
        <v>50</v>
      </c>
    </row>
    <row r="90" spans="1:8" ht="46.5" customHeight="1" x14ac:dyDescent="0.2">
      <c r="A90" s="274" t="s">
        <v>143</v>
      </c>
      <c r="B90" s="4">
        <v>5</v>
      </c>
      <c r="C90" s="5">
        <v>3</v>
      </c>
      <c r="D90" s="6" t="s">
        <v>65</v>
      </c>
      <c r="E90" s="7"/>
      <c r="F90" s="158">
        <f>F91+F94+F97</f>
        <v>746.4</v>
      </c>
      <c r="G90" s="158">
        <f t="shared" ref="F90:H92" si="19">G91</f>
        <v>30</v>
      </c>
      <c r="H90" s="141">
        <f t="shared" si="19"/>
        <v>30</v>
      </c>
    </row>
    <row r="91" spans="1:8" ht="48" customHeight="1" x14ac:dyDescent="0.2">
      <c r="A91" s="242" t="s">
        <v>171</v>
      </c>
      <c r="B91" s="10">
        <v>5</v>
      </c>
      <c r="C91" s="11">
        <v>3</v>
      </c>
      <c r="D91" s="12" t="s">
        <v>66</v>
      </c>
      <c r="E91" s="13"/>
      <c r="F91" s="159">
        <f t="shared" si="19"/>
        <v>475</v>
      </c>
      <c r="G91" s="159">
        <f t="shared" si="19"/>
        <v>30</v>
      </c>
      <c r="H91" s="142">
        <f t="shared" si="19"/>
        <v>30</v>
      </c>
    </row>
    <row r="92" spans="1:8" ht="34.5" customHeight="1" x14ac:dyDescent="0.2">
      <c r="A92" s="242" t="s">
        <v>124</v>
      </c>
      <c r="B92" s="10">
        <v>5</v>
      </c>
      <c r="C92" s="11">
        <v>3</v>
      </c>
      <c r="D92" s="12" t="s">
        <v>66</v>
      </c>
      <c r="E92" s="13">
        <v>200</v>
      </c>
      <c r="F92" s="159">
        <f t="shared" si="19"/>
        <v>475</v>
      </c>
      <c r="G92" s="159">
        <f t="shared" si="19"/>
        <v>30</v>
      </c>
      <c r="H92" s="142">
        <f t="shared" si="19"/>
        <v>30</v>
      </c>
    </row>
    <row r="93" spans="1:8" ht="44.25" customHeight="1" x14ac:dyDescent="0.2">
      <c r="A93" s="173" t="s">
        <v>18</v>
      </c>
      <c r="B93" s="21">
        <v>5</v>
      </c>
      <c r="C93" s="11">
        <v>3</v>
      </c>
      <c r="D93" s="12" t="s">
        <v>66</v>
      </c>
      <c r="E93" s="13">
        <v>240</v>
      </c>
      <c r="F93" s="159">
        <v>475</v>
      </c>
      <c r="G93" s="159">
        <v>30</v>
      </c>
      <c r="H93" s="142">
        <v>30</v>
      </c>
    </row>
    <row r="94" spans="1:8" ht="30" customHeight="1" x14ac:dyDescent="0.2">
      <c r="A94" s="292" t="s">
        <v>179</v>
      </c>
      <c r="B94" s="21">
        <v>5</v>
      </c>
      <c r="C94" s="11">
        <v>3</v>
      </c>
      <c r="D94" s="12" t="s">
        <v>181</v>
      </c>
      <c r="E94" s="13"/>
      <c r="F94" s="159">
        <f t="shared" ref="F94:H95" si="20">F95</f>
        <v>257.39999999999998</v>
      </c>
      <c r="G94" s="159">
        <f t="shared" si="20"/>
        <v>0</v>
      </c>
      <c r="H94" s="142">
        <f t="shared" si="20"/>
        <v>0</v>
      </c>
    </row>
    <row r="95" spans="1:8" ht="30" customHeight="1" x14ac:dyDescent="0.2">
      <c r="A95" s="242" t="s">
        <v>124</v>
      </c>
      <c r="B95" s="21">
        <v>5</v>
      </c>
      <c r="C95" s="11">
        <v>3</v>
      </c>
      <c r="D95" s="12" t="s">
        <v>181</v>
      </c>
      <c r="E95" s="13">
        <v>200</v>
      </c>
      <c r="F95" s="159">
        <f t="shared" si="20"/>
        <v>257.39999999999998</v>
      </c>
      <c r="G95" s="159">
        <f t="shared" si="20"/>
        <v>0</v>
      </c>
      <c r="H95" s="142">
        <f t="shared" si="20"/>
        <v>0</v>
      </c>
    </row>
    <row r="96" spans="1:8" ht="30" customHeight="1" x14ac:dyDescent="0.2">
      <c r="A96" s="242" t="s">
        <v>18</v>
      </c>
      <c r="B96" s="21">
        <v>5</v>
      </c>
      <c r="C96" s="11">
        <v>3</v>
      </c>
      <c r="D96" s="12" t="s">
        <v>181</v>
      </c>
      <c r="E96" s="13">
        <v>240</v>
      </c>
      <c r="F96" s="159">
        <v>257.39999999999998</v>
      </c>
      <c r="G96" s="159">
        <v>0</v>
      </c>
      <c r="H96" s="142">
        <v>0</v>
      </c>
    </row>
    <row r="97" spans="1:8" ht="30" customHeight="1" x14ac:dyDescent="0.2">
      <c r="A97" s="292" t="s">
        <v>180</v>
      </c>
      <c r="B97" s="21">
        <v>5</v>
      </c>
      <c r="C97" s="11">
        <v>3</v>
      </c>
      <c r="D97" s="12" t="s">
        <v>182</v>
      </c>
      <c r="E97" s="13"/>
      <c r="F97" s="159">
        <f t="shared" ref="F97:H98" si="21">F98</f>
        <v>14</v>
      </c>
      <c r="G97" s="159">
        <f t="shared" si="21"/>
        <v>0</v>
      </c>
      <c r="H97" s="142">
        <f t="shared" si="21"/>
        <v>0</v>
      </c>
    </row>
    <row r="98" spans="1:8" ht="30" customHeight="1" x14ac:dyDescent="0.2">
      <c r="A98" s="242" t="s">
        <v>124</v>
      </c>
      <c r="B98" s="21">
        <v>5</v>
      </c>
      <c r="C98" s="11">
        <v>3</v>
      </c>
      <c r="D98" s="12" t="s">
        <v>182</v>
      </c>
      <c r="E98" s="13">
        <v>200</v>
      </c>
      <c r="F98" s="159">
        <f t="shared" si="21"/>
        <v>14</v>
      </c>
      <c r="G98" s="159">
        <f t="shared" si="21"/>
        <v>0</v>
      </c>
      <c r="H98" s="142">
        <f t="shared" si="21"/>
        <v>0</v>
      </c>
    </row>
    <row r="99" spans="1:8" ht="30" customHeight="1" x14ac:dyDescent="0.2">
      <c r="A99" s="242" t="s">
        <v>18</v>
      </c>
      <c r="B99" s="21">
        <v>5</v>
      </c>
      <c r="C99" s="11">
        <v>3</v>
      </c>
      <c r="D99" s="12" t="s">
        <v>182</v>
      </c>
      <c r="E99" s="13">
        <v>240</v>
      </c>
      <c r="F99" s="159">
        <v>14</v>
      </c>
      <c r="G99" s="159">
        <v>0</v>
      </c>
      <c r="H99" s="142">
        <v>0</v>
      </c>
    </row>
    <row r="100" spans="1:8" ht="33.75" hidden="1" customHeight="1" x14ac:dyDescent="0.2">
      <c r="A100" s="274" t="s">
        <v>348</v>
      </c>
      <c r="B100" s="4">
        <v>5</v>
      </c>
      <c r="C100" s="5">
        <v>3</v>
      </c>
      <c r="D100" s="6" t="s">
        <v>67</v>
      </c>
      <c r="E100" s="7"/>
      <c r="F100" s="158">
        <f t="shared" ref="F100:H102" si="22">F101</f>
        <v>0</v>
      </c>
      <c r="G100" s="158">
        <f t="shared" si="22"/>
        <v>0</v>
      </c>
      <c r="H100" s="141">
        <f t="shared" si="22"/>
        <v>0</v>
      </c>
    </row>
    <row r="101" spans="1:8" ht="47.25" hidden="1" customHeight="1" x14ac:dyDescent="0.2">
      <c r="A101" s="242" t="s">
        <v>129</v>
      </c>
      <c r="B101" s="10">
        <v>5</v>
      </c>
      <c r="C101" s="11">
        <v>3</v>
      </c>
      <c r="D101" s="12" t="s">
        <v>68</v>
      </c>
      <c r="E101" s="13"/>
      <c r="F101" s="159">
        <f t="shared" si="22"/>
        <v>0</v>
      </c>
      <c r="G101" s="159">
        <f t="shared" si="22"/>
        <v>0</v>
      </c>
      <c r="H101" s="142">
        <f t="shared" si="22"/>
        <v>0</v>
      </c>
    </row>
    <row r="102" spans="1:8" ht="31.5" hidden="1" customHeight="1" x14ac:dyDescent="0.2">
      <c r="A102" s="242" t="s">
        <v>124</v>
      </c>
      <c r="B102" s="10">
        <v>5</v>
      </c>
      <c r="C102" s="11">
        <v>3</v>
      </c>
      <c r="D102" s="12" t="s">
        <v>68</v>
      </c>
      <c r="E102" s="13">
        <v>200</v>
      </c>
      <c r="F102" s="159">
        <f t="shared" si="22"/>
        <v>0</v>
      </c>
      <c r="G102" s="159">
        <f t="shared" si="22"/>
        <v>0</v>
      </c>
      <c r="H102" s="142">
        <f t="shared" si="22"/>
        <v>0</v>
      </c>
    </row>
    <row r="103" spans="1:8" ht="31.5" hidden="1" customHeight="1" x14ac:dyDescent="0.2">
      <c r="A103" s="242" t="s">
        <v>18</v>
      </c>
      <c r="B103" s="10">
        <v>5</v>
      </c>
      <c r="C103" s="11">
        <v>3</v>
      </c>
      <c r="D103" s="12" t="s">
        <v>68</v>
      </c>
      <c r="E103" s="13">
        <v>240</v>
      </c>
      <c r="F103" s="159"/>
      <c r="G103" s="159"/>
      <c r="H103" s="142"/>
    </row>
    <row r="104" spans="1:8" ht="48" customHeight="1" x14ac:dyDescent="0.2">
      <c r="A104" s="274" t="s">
        <v>144</v>
      </c>
      <c r="B104" s="4">
        <v>5</v>
      </c>
      <c r="C104" s="5">
        <v>3</v>
      </c>
      <c r="D104" s="6" t="s">
        <v>69</v>
      </c>
      <c r="E104" s="7"/>
      <c r="F104" s="158">
        <f t="shared" ref="F104:H106" si="23">F105</f>
        <v>165</v>
      </c>
      <c r="G104" s="158">
        <f t="shared" si="23"/>
        <v>10</v>
      </c>
      <c r="H104" s="141">
        <f t="shared" si="23"/>
        <v>10</v>
      </c>
    </row>
    <row r="105" spans="1:8" ht="46.5" customHeight="1" x14ac:dyDescent="0.2">
      <c r="A105" s="242" t="s">
        <v>145</v>
      </c>
      <c r="B105" s="10">
        <v>5</v>
      </c>
      <c r="C105" s="11">
        <v>3</v>
      </c>
      <c r="D105" s="12" t="s">
        <v>70</v>
      </c>
      <c r="E105" s="13"/>
      <c r="F105" s="159">
        <f t="shared" si="23"/>
        <v>165</v>
      </c>
      <c r="G105" s="159">
        <f t="shared" si="23"/>
        <v>10</v>
      </c>
      <c r="H105" s="142">
        <f t="shared" si="23"/>
        <v>10</v>
      </c>
    </row>
    <row r="106" spans="1:8" ht="32.1" customHeight="1" x14ac:dyDescent="0.2">
      <c r="A106" s="37" t="s">
        <v>124</v>
      </c>
      <c r="B106" s="10">
        <v>5</v>
      </c>
      <c r="C106" s="11">
        <v>3</v>
      </c>
      <c r="D106" s="12" t="s">
        <v>70</v>
      </c>
      <c r="E106" s="13">
        <v>200</v>
      </c>
      <c r="F106" s="159">
        <f t="shared" si="23"/>
        <v>165</v>
      </c>
      <c r="G106" s="159">
        <f t="shared" si="23"/>
        <v>10</v>
      </c>
      <c r="H106" s="142">
        <f t="shared" si="23"/>
        <v>10</v>
      </c>
    </row>
    <row r="107" spans="1:8" ht="32.1" customHeight="1" x14ac:dyDescent="0.2">
      <c r="A107" s="37" t="s">
        <v>18</v>
      </c>
      <c r="B107" s="10">
        <v>5</v>
      </c>
      <c r="C107" s="11">
        <v>3</v>
      </c>
      <c r="D107" s="12" t="s">
        <v>70</v>
      </c>
      <c r="E107" s="13">
        <v>240</v>
      </c>
      <c r="F107" s="159">
        <v>165</v>
      </c>
      <c r="G107" s="159">
        <v>10</v>
      </c>
      <c r="H107" s="142">
        <v>10</v>
      </c>
    </row>
    <row r="108" spans="1:8" ht="48" customHeight="1" x14ac:dyDescent="0.2">
      <c r="A108" s="274" t="s">
        <v>146</v>
      </c>
      <c r="B108" s="4">
        <v>5</v>
      </c>
      <c r="C108" s="5">
        <v>3</v>
      </c>
      <c r="D108" s="6" t="s">
        <v>71</v>
      </c>
      <c r="E108" s="7"/>
      <c r="F108" s="158">
        <f t="shared" ref="F108:H110" si="24">F109</f>
        <v>675.2</v>
      </c>
      <c r="G108" s="158">
        <f t="shared" si="24"/>
        <v>10</v>
      </c>
      <c r="H108" s="141">
        <f t="shared" si="24"/>
        <v>10</v>
      </c>
    </row>
    <row r="109" spans="1:8" ht="63.95" customHeight="1" x14ac:dyDescent="0.2">
      <c r="A109" s="242" t="s">
        <v>147</v>
      </c>
      <c r="B109" s="10">
        <v>5</v>
      </c>
      <c r="C109" s="11">
        <v>3</v>
      </c>
      <c r="D109" s="12" t="s">
        <v>72</v>
      </c>
      <c r="E109" s="13"/>
      <c r="F109" s="159">
        <f t="shared" si="24"/>
        <v>675.2</v>
      </c>
      <c r="G109" s="159">
        <f t="shared" si="24"/>
        <v>10</v>
      </c>
      <c r="H109" s="142">
        <f t="shared" si="24"/>
        <v>10</v>
      </c>
    </row>
    <row r="110" spans="1:8" ht="32.1" customHeight="1" x14ac:dyDescent="0.2">
      <c r="A110" s="37" t="s">
        <v>124</v>
      </c>
      <c r="B110" s="10">
        <v>5</v>
      </c>
      <c r="C110" s="11">
        <v>3</v>
      </c>
      <c r="D110" s="12" t="s">
        <v>72</v>
      </c>
      <c r="E110" s="13">
        <v>200</v>
      </c>
      <c r="F110" s="159">
        <f t="shared" si="24"/>
        <v>675.2</v>
      </c>
      <c r="G110" s="159">
        <f t="shared" si="24"/>
        <v>10</v>
      </c>
      <c r="H110" s="142">
        <f t="shared" si="24"/>
        <v>10</v>
      </c>
    </row>
    <row r="111" spans="1:8" ht="32.1" customHeight="1" x14ac:dyDescent="0.2">
      <c r="A111" s="37" t="s">
        <v>18</v>
      </c>
      <c r="B111" s="10">
        <v>5</v>
      </c>
      <c r="C111" s="11">
        <v>3</v>
      </c>
      <c r="D111" s="12" t="s">
        <v>72</v>
      </c>
      <c r="E111" s="13">
        <v>240</v>
      </c>
      <c r="F111" s="159">
        <v>675.2</v>
      </c>
      <c r="G111" s="159">
        <v>10</v>
      </c>
      <c r="H111" s="142">
        <v>10</v>
      </c>
    </row>
    <row r="112" spans="1:8" ht="15.95" customHeight="1" x14ac:dyDescent="0.2">
      <c r="A112" s="181" t="s">
        <v>73</v>
      </c>
      <c r="B112" s="46">
        <v>8</v>
      </c>
      <c r="C112" s="47" t="s">
        <v>7</v>
      </c>
      <c r="D112" s="50" t="s">
        <v>7</v>
      </c>
      <c r="E112" s="51" t="s">
        <v>7</v>
      </c>
      <c r="F112" s="163">
        <f>F113</f>
        <v>5714.8</v>
      </c>
      <c r="G112" s="163">
        <f t="shared" ref="G112:H113" si="25">G113</f>
        <v>1237.8</v>
      </c>
      <c r="H112" s="163">
        <f t="shared" si="25"/>
        <v>1172.5999999999999</v>
      </c>
    </row>
    <row r="113" spans="1:8" ht="15.95" customHeight="1" x14ac:dyDescent="0.2">
      <c r="A113" s="182" t="s">
        <v>74</v>
      </c>
      <c r="B113" s="53">
        <v>8</v>
      </c>
      <c r="C113" s="54">
        <v>1</v>
      </c>
      <c r="D113" s="55" t="s">
        <v>7</v>
      </c>
      <c r="E113" s="56" t="s">
        <v>7</v>
      </c>
      <c r="F113" s="164">
        <f>F114</f>
        <v>5714.8</v>
      </c>
      <c r="G113" s="164">
        <f t="shared" si="25"/>
        <v>1237.8</v>
      </c>
      <c r="H113" s="164">
        <f t="shared" si="25"/>
        <v>1172.5999999999999</v>
      </c>
    </row>
    <row r="114" spans="1:8" ht="32.1" customHeight="1" x14ac:dyDescent="0.2">
      <c r="A114" s="274" t="s">
        <v>148</v>
      </c>
      <c r="B114" s="4">
        <v>8</v>
      </c>
      <c r="C114" s="5">
        <v>1</v>
      </c>
      <c r="D114" s="6" t="s">
        <v>75</v>
      </c>
      <c r="E114" s="7" t="s">
        <v>7</v>
      </c>
      <c r="F114" s="158">
        <f>F115+F122+F127+F130</f>
        <v>5714.8</v>
      </c>
      <c r="G114" s="158">
        <f t="shared" ref="G114:H114" si="26">G115+G122+G127+G130</f>
        <v>1237.8</v>
      </c>
      <c r="H114" s="158">
        <f t="shared" si="26"/>
        <v>1172.5999999999999</v>
      </c>
    </row>
    <row r="115" spans="1:8" ht="35.25" customHeight="1" x14ac:dyDescent="0.2">
      <c r="A115" s="242" t="s">
        <v>149</v>
      </c>
      <c r="B115" s="48">
        <v>8</v>
      </c>
      <c r="C115" s="49">
        <v>1</v>
      </c>
      <c r="D115" s="12" t="s">
        <v>76</v>
      </c>
      <c r="E115" s="57"/>
      <c r="F115" s="165">
        <f>F116+F118+F120</f>
        <v>1941.6</v>
      </c>
      <c r="G115" s="165">
        <f>G116+G118+G120</f>
        <v>1237.8</v>
      </c>
      <c r="H115" s="146">
        <f>H116+H118+H120</f>
        <v>1172.5999999999999</v>
      </c>
    </row>
    <row r="116" spans="1:8" ht="63.95" customHeight="1" x14ac:dyDescent="0.2">
      <c r="A116" s="173" t="s">
        <v>13</v>
      </c>
      <c r="B116" s="48">
        <v>8</v>
      </c>
      <c r="C116" s="49">
        <v>1</v>
      </c>
      <c r="D116" s="12" t="s">
        <v>76</v>
      </c>
      <c r="E116" s="57">
        <v>100</v>
      </c>
      <c r="F116" s="165">
        <f>F117</f>
        <v>716.1</v>
      </c>
      <c r="G116" s="165">
        <f>G117</f>
        <v>834.8</v>
      </c>
      <c r="H116" s="146">
        <f>H117</f>
        <v>769.6</v>
      </c>
    </row>
    <row r="117" spans="1:8" ht="15.75" x14ac:dyDescent="0.2">
      <c r="A117" s="270" t="s">
        <v>77</v>
      </c>
      <c r="B117" s="48">
        <v>8</v>
      </c>
      <c r="C117" s="49">
        <v>1</v>
      </c>
      <c r="D117" s="12" t="s">
        <v>76</v>
      </c>
      <c r="E117" s="57">
        <v>110</v>
      </c>
      <c r="F117" s="276">
        <v>716.1</v>
      </c>
      <c r="G117" s="276">
        <v>834.8</v>
      </c>
      <c r="H117" s="280">
        <v>769.6</v>
      </c>
    </row>
    <row r="118" spans="1:8" ht="32.1" customHeight="1" x14ac:dyDescent="0.2">
      <c r="A118" s="242" t="s">
        <v>124</v>
      </c>
      <c r="B118" s="59">
        <v>8</v>
      </c>
      <c r="C118" s="60">
        <v>1</v>
      </c>
      <c r="D118" s="12" t="s">
        <v>76</v>
      </c>
      <c r="E118" s="61">
        <v>200</v>
      </c>
      <c r="F118" s="281">
        <f>F119</f>
        <v>1222.5</v>
      </c>
      <c r="G118" s="281">
        <f>G119</f>
        <v>400</v>
      </c>
      <c r="H118" s="282">
        <f>H119</f>
        <v>400</v>
      </c>
    </row>
    <row r="119" spans="1:8" ht="32.1" customHeight="1" x14ac:dyDescent="0.2">
      <c r="A119" s="271" t="s">
        <v>18</v>
      </c>
      <c r="B119" s="63">
        <v>8</v>
      </c>
      <c r="C119" s="64">
        <v>1</v>
      </c>
      <c r="D119" s="12" t="s">
        <v>76</v>
      </c>
      <c r="E119" s="65">
        <v>240</v>
      </c>
      <c r="F119" s="278">
        <v>1222.5</v>
      </c>
      <c r="G119" s="278">
        <v>400</v>
      </c>
      <c r="H119" s="279">
        <v>400</v>
      </c>
    </row>
    <row r="120" spans="1:8" ht="15.95" customHeight="1" x14ac:dyDescent="0.2">
      <c r="A120" s="173" t="s">
        <v>19</v>
      </c>
      <c r="B120" s="48">
        <v>8</v>
      </c>
      <c r="C120" s="49">
        <v>1</v>
      </c>
      <c r="D120" s="12" t="s">
        <v>76</v>
      </c>
      <c r="E120" s="57">
        <v>800</v>
      </c>
      <c r="F120" s="276">
        <f>F121</f>
        <v>3</v>
      </c>
      <c r="G120" s="276">
        <f>G121</f>
        <v>3</v>
      </c>
      <c r="H120" s="280">
        <f>H121</f>
        <v>3</v>
      </c>
    </row>
    <row r="121" spans="1:8" ht="15.95" customHeight="1" x14ac:dyDescent="0.2">
      <c r="A121" s="173" t="s">
        <v>20</v>
      </c>
      <c r="B121" s="48">
        <v>8</v>
      </c>
      <c r="C121" s="49">
        <v>1</v>
      </c>
      <c r="D121" s="12" t="s">
        <v>76</v>
      </c>
      <c r="E121" s="57">
        <v>850</v>
      </c>
      <c r="F121" s="276">
        <v>3</v>
      </c>
      <c r="G121" s="276">
        <v>3</v>
      </c>
      <c r="H121" s="280">
        <v>3</v>
      </c>
    </row>
    <row r="122" spans="1:8" ht="63.95" customHeight="1" x14ac:dyDescent="0.2">
      <c r="A122" s="242" t="s">
        <v>133</v>
      </c>
      <c r="B122" s="59">
        <v>8</v>
      </c>
      <c r="C122" s="60">
        <v>1</v>
      </c>
      <c r="D122" s="12" t="s">
        <v>78</v>
      </c>
      <c r="E122" s="61"/>
      <c r="F122" s="281">
        <f>F123+F125</f>
        <v>3559.6</v>
      </c>
      <c r="G122" s="281">
        <f>G123+G125</f>
        <v>0</v>
      </c>
      <c r="H122" s="282">
        <f>H123+H125</f>
        <v>0</v>
      </c>
    </row>
    <row r="123" spans="1:8" ht="63.95" customHeight="1" x14ac:dyDescent="0.2">
      <c r="A123" s="171" t="s">
        <v>13</v>
      </c>
      <c r="B123" s="59">
        <v>8</v>
      </c>
      <c r="C123" s="60">
        <v>1</v>
      </c>
      <c r="D123" s="12" t="s">
        <v>78</v>
      </c>
      <c r="E123" s="61">
        <v>100</v>
      </c>
      <c r="F123" s="281">
        <f>F124</f>
        <v>3309.6</v>
      </c>
      <c r="G123" s="281">
        <f>G124</f>
        <v>0</v>
      </c>
      <c r="H123" s="282">
        <f>H124</f>
        <v>0</v>
      </c>
    </row>
    <row r="124" spans="1:8" ht="14.25" customHeight="1" x14ac:dyDescent="0.2">
      <c r="A124" s="132" t="s">
        <v>77</v>
      </c>
      <c r="B124" s="59">
        <v>8</v>
      </c>
      <c r="C124" s="60">
        <v>1</v>
      </c>
      <c r="D124" s="12" t="s">
        <v>78</v>
      </c>
      <c r="E124" s="61">
        <v>110</v>
      </c>
      <c r="F124" s="281">
        <v>3309.6</v>
      </c>
      <c r="G124" s="281">
        <v>0</v>
      </c>
      <c r="H124" s="282">
        <v>0</v>
      </c>
    </row>
    <row r="125" spans="1:8" ht="48.75" customHeight="1" x14ac:dyDescent="0.2">
      <c r="A125" s="172" t="s">
        <v>57</v>
      </c>
      <c r="B125" s="59">
        <v>8</v>
      </c>
      <c r="C125" s="60">
        <v>1</v>
      </c>
      <c r="D125" s="12" t="s">
        <v>78</v>
      </c>
      <c r="E125" s="61">
        <v>200</v>
      </c>
      <c r="F125" s="166">
        <f>F126</f>
        <v>250</v>
      </c>
      <c r="G125" s="166">
        <f>G126</f>
        <v>0</v>
      </c>
      <c r="H125" s="147">
        <f>H126</f>
        <v>0</v>
      </c>
    </row>
    <row r="126" spans="1:8" ht="48" customHeight="1" x14ac:dyDescent="0.2">
      <c r="A126" s="172" t="s">
        <v>18</v>
      </c>
      <c r="B126" s="59">
        <v>8</v>
      </c>
      <c r="C126" s="60">
        <v>1</v>
      </c>
      <c r="D126" s="12" t="s">
        <v>78</v>
      </c>
      <c r="E126" s="61">
        <v>240</v>
      </c>
      <c r="F126" s="166">
        <v>250</v>
      </c>
      <c r="G126" s="166">
        <v>0</v>
      </c>
      <c r="H126" s="147">
        <v>0</v>
      </c>
    </row>
    <row r="127" spans="1:8" ht="47.25" x14ac:dyDescent="0.2">
      <c r="A127" s="295" t="s">
        <v>183</v>
      </c>
      <c r="B127" s="10">
        <v>8</v>
      </c>
      <c r="C127" s="11">
        <v>1</v>
      </c>
      <c r="D127" s="12" t="s">
        <v>185</v>
      </c>
      <c r="E127" s="13"/>
      <c r="F127" s="166">
        <f>F128</f>
        <v>207</v>
      </c>
      <c r="G127" s="166">
        <f t="shared" ref="G127:H128" si="27">G128</f>
        <v>0</v>
      </c>
      <c r="H127" s="166">
        <f t="shared" si="27"/>
        <v>0</v>
      </c>
    </row>
    <row r="128" spans="1:8" ht="31.5" customHeight="1" x14ac:dyDescent="0.2">
      <c r="A128" s="296" t="s">
        <v>57</v>
      </c>
      <c r="B128" s="10">
        <v>8</v>
      </c>
      <c r="C128" s="11">
        <v>1</v>
      </c>
      <c r="D128" s="12" t="s">
        <v>185</v>
      </c>
      <c r="E128" s="13">
        <v>200</v>
      </c>
      <c r="F128" s="166">
        <f>F129</f>
        <v>207</v>
      </c>
      <c r="G128" s="166">
        <f t="shared" si="27"/>
        <v>0</v>
      </c>
      <c r="H128" s="166">
        <f t="shared" si="27"/>
        <v>0</v>
      </c>
    </row>
    <row r="129" spans="1:8" ht="31.5" customHeight="1" x14ac:dyDescent="0.2">
      <c r="A129" s="296" t="s">
        <v>18</v>
      </c>
      <c r="B129" s="10">
        <v>8</v>
      </c>
      <c r="C129" s="11">
        <v>1</v>
      </c>
      <c r="D129" s="12" t="s">
        <v>185</v>
      </c>
      <c r="E129" s="13">
        <v>240</v>
      </c>
      <c r="F129" s="166">
        <v>207</v>
      </c>
      <c r="G129" s="166">
        <v>0</v>
      </c>
      <c r="H129" s="166">
        <v>0</v>
      </c>
    </row>
    <row r="130" spans="1:8" ht="47.25" x14ac:dyDescent="0.2">
      <c r="A130" s="295" t="s">
        <v>184</v>
      </c>
      <c r="B130" s="10">
        <v>8</v>
      </c>
      <c r="C130" s="11">
        <v>1</v>
      </c>
      <c r="D130" s="12" t="s">
        <v>185</v>
      </c>
      <c r="E130" s="13"/>
      <c r="F130" s="166">
        <f>F131</f>
        <v>6.6</v>
      </c>
      <c r="G130" s="166">
        <f t="shared" ref="G130:H131" si="28">G131</f>
        <v>0</v>
      </c>
      <c r="H130" s="166">
        <f t="shared" si="28"/>
        <v>0</v>
      </c>
    </row>
    <row r="131" spans="1:8" ht="31.5" customHeight="1" x14ac:dyDescent="0.2">
      <c r="A131" s="296" t="s">
        <v>57</v>
      </c>
      <c r="B131" s="10">
        <v>8</v>
      </c>
      <c r="C131" s="11">
        <v>1</v>
      </c>
      <c r="D131" s="12" t="s">
        <v>185</v>
      </c>
      <c r="E131" s="13">
        <v>200</v>
      </c>
      <c r="F131" s="166">
        <f>F132</f>
        <v>6.6</v>
      </c>
      <c r="G131" s="166">
        <f t="shared" si="28"/>
        <v>0</v>
      </c>
      <c r="H131" s="166">
        <f t="shared" si="28"/>
        <v>0</v>
      </c>
    </row>
    <row r="132" spans="1:8" ht="31.5" customHeight="1" x14ac:dyDescent="0.2">
      <c r="A132" s="296" t="s">
        <v>18</v>
      </c>
      <c r="B132" s="10">
        <v>8</v>
      </c>
      <c r="C132" s="11">
        <v>1</v>
      </c>
      <c r="D132" s="12" t="s">
        <v>185</v>
      </c>
      <c r="E132" s="13">
        <v>240</v>
      </c>
      <c r="F132" s="166">
        <v>6.6</v>
      </c>
      <c r="G132" s="166">
        <v>0</v>
      </c>
      <c r="H132" s="166">
        <v>0</v>
      </c>
    </row>
    <row r="133" spans="1:8" ht="15.95" customHeight="1" x14ac:dyDescent="0.2">
      <c r="A133" s="178" t="s">
        <v>80</v>
      </c>
      <c r="B133" s="46">
        <v>10</v>
      </c>
      <c r="C133" s="60"/>
      <c r="D133" s="12"/>
      <c r="E133" s="61"/>
      <c r="F133" s="161">
        <f t="shared" ref="F133:H136" si="29">F134</f>
        <v>195.6</v>
      </c>
      <c r="G133" s="161">
        <f t="shared" si="29"/>
        <v>170.6</v>
      </c>
      <c r="H133" s="161">
        <f t="shared" si="29"/>
        <v>170.6</v>
      </c>
    </row>
    <row r="134" spans="1:8" ht="15.95" customHeight="1" x14ac:dyDescent="0.2">
      <c r="A134" s="179" t="s">
        <v>81</v>
      </c>
      <c r="B134" s="46">
        <v>10</v>
      </c>
      <c r="C134" s="47">
        <v>1</v>
      </c>
      <c r="D134" s="50" t="s">
        <v>7</v>
      </c>
      <c r="E134" s="51" t="s">
        <v>7</v>
      </c>
      <c r="F134" s="163">
        <f t="shared" si="29"/>
        <v>195.6</v>
      </c>
      <c r="G134" s="163">
        <f t="shared" si="29"/>
        <v>170.6</v>
      </c>
      <c r="H134" s="163">
        <f t="shared" si="29"/>
        <v>170.6</v>
      </c>
    </row>
    <row r="135" spans="1:8" ht="15.95" customHeight="1" x14ac:dyDescent="0.2">
      <c r="A135" s="183" t="s">
        <v>82</v>
      </c>
      <c r="B135" s="63">
        <v>10</v>
      </c>
      <c r="C135" s="64">
        <v>1</v>
      </c>
      <c r="D135" s="36" t="s">
        <v>10</v>
      </c>
      <c r="E135" s="65" t="s">
        <v>7</v>
      </c>
      <c r="F135" s="167">
        <f t="shared" si="29"/>
        <v>195.6</v>
      </c>
      <c r="G135" s="167">
        <f t="shared" si="29"/>
        <v>170.6</v>
      </c>
      <c r="H135" s="167">
        <f t="shared" si="29"/>
        <v>170.6</v>
      </c>
    </row>
    <row r="136" spans="1:8" ht="32.1" customHeight="1" x14ac:dyDescent="0.2">
      <c r="A136" s="184" t="s">
        <v>83</v>
      </c>
      <c r="B136" s="48">
        <v>10</v>
      </c>
      <c r="C136" s="49">
        <v>1</v>
      </c>
      <c r="D136" s="12" t="s">
        <v>122</v>
      </c>
      <c r="E136" s="57" t="s">
        <v>7</v>
      </c>
      <c r="F136" s="165">
        <f t="shared" si="29"/>
        <v>195.6</v>
      </c>
      <c r="G136" s="165">
        <f t="shared" si="29"/>
        <v>170.6</v>
      </c>
      <c r="H136" s="165">
        <f t="shared" si="29"/>
        <v>170.6</v>
      </c>
    </row>
    <row r="137" spans="1:8" ht="15.95" customHeight="1" x14ac:dyDescent="0.2">
      <c r="A137" s="180" t="s">
        <v>84</v>
      </c>
      <c r="B137" s="59">
        <v>10</v>
      </c>
      <c r="C137" s="60">
        <v>1</v>
      </c>
      <c r="D137" s="12" t="s">
        <v>122</v>
      </c>
      <c r="E137" s="61">
        <v>300</v>
      </c>
      <c r="F137" s="166">
        <f>F138+F139</f>
        <v>195.6</v>
      </c>
      <c r="G137" s="166">
        <f t="shared" ref="G137:H137" si="30">G138+G139</f>
        <v>170.6</v>
      </c>
      <c r="H137" s="166">
        <f t="shared" si="30"/>
        <v>170.6</v>
      </c>
    </row>
    <row r="138" spans="1:8" ht="15.75" x14ac:dyDescent="0.2">
      <c r="A138" s="185" t="s">
        <v>345</v>
      </c>
      <c r="B138" s="59">
        <v>10</v>
      </c>
      <c r="C138" s="60">
        <v>1</v>
      </c>
      <c r="D138" s="35" t="s">
        <v>122</v>
      </c>
      <c r="E138" s="61">
        <v>310</v>
      </c>
      <c r="F138" s="166">
        <v>195.6</v>
      </c>
      <c r="G138" s="166">
        <v>170.6</v>
      </c>
      <c r="H138" s="147">
        <v>170.6</v>
      </c>
    </row>
    <row r="139" spans="1:8" ht="31.5" customHeight="1" x14ac:dyDescent="0.2">
      <c r="A139" s="185" t="s">
        <v>126</v>
      </c>
      <c r="B139" s="59">
        <v>10</v>
      </c>
      <c r="C139" s="60">
        <v>1</v>
      </c>
      <c r="D139" s="35" t="s">
        <v>122</v>
      </c>
      <c r="E139" s="61">
        <v>320</v>
      </c>
      <c r="F139" s="166">
        <v>0</v>
      </c>
      <c r="G139" s="166">
        <v>0</v>
      </c>
      <c r="H139" s="147">
        <v>0</v>
      </c>
    </row>
    <row r="140" spans="1:8" ht="15.75" x14ac:dyDescent="0.2">
      <c r="A140" s="186" t="s">
        <v>87</v>
      </c>
      <c r="B140" s="47">
        <v>11</v>
      </c>
      <c r="C140" s="47">
        <v>2</v>
      </c>
      <c r="D140" s="68" t="s">
        <v>7</v>
      </c>
      <c r="E140" s="51" t="s">
        <v>7</v>
      </c>
      <c r="F140" s="163">
        <f>F141</f>
        <v>3454.5</v>
      </c>
      <c r="G140" s="163">
        <f t="shared" ref="G140:H140" si="31">G141</f>
        <v>1188.2</v>
      </c>
      <c r="H140" s="163">
        <f t="shared" si="31"/>
        <v>1172.5999999999999</v>
      </c>
    </row>
    <row r="141" spans="1:8" ht="31.5" x14ac:dyDescent="0.2">
      <c r="A141" s="253" t="s">
        <v>150</v>
      </c>
      <c r="B141" s="16">
        <v>11</v>
      </c>
      <c r="C141" s="16">
        <v>2</v>
      </c>
      <c r="D141" s="45" t="s">
        <v>86</v>
      </c>
      <c r="E141" s="18"/>
      <c r="F141" s="161">
        <f>F142+F149</f>
        <v>3454.5</v>
      </c>
      <c r="G141" s="161">
        <f t="shared" ref="G141:H141" si="32">G142+G149</f>
        <v>1188.2</v>
      </c>
      <c r="H141" s="161">
        <f t="shared" si="32"/>
        <v>1172.5999999999999</v>
      </c>
    </row>
    <row r="142" spans="1:8" ht="31.5" x14ac:dyDescent="0.2">
      <c r="A142" s="173" t="s">
        <v>151</v>
      </c>
      <c r="B142" s="60">
        <v>11</v>
      </c>
      <c r="C142" s="60">
        <v>2</v>
      </c>
      <c r="D142" s="35" t="s">
        <v>86</v>
      </c>
      <c r="E142" s="61" t="s">
        <v>7</v>
      </c>
      <c r="F142" s="166">
        <f>F143+F145+F147</f>
        <v>1514.4</v>
      </c>
      <c r="G142" s="166">
        <f>G143+G145+G147</f>
        <v>1188.2</v>
      </c>
      <c r="H142" s="147">
        <f>H143+H145+H147</f>
        <v>1172.5999999999999</v>
      </c>
    </row>
    <row r="143" spans="1:8" ht="63" x14ac:dyDescent="0.2">
      <c r="A143" s="173" t="s">
        <v>13</v>
      </c>
      <c r="B143" s="60">
        <v>11</v>
      </c>
      <c r="C143" s="60">
        <v>2</v>
      </c>
      <c r="D143" s="35" t="s">
        <v>86</v>
      </c>
      <c r="E143" s="57">
        <v>100</v>
      </c>
      <c r="F143" s="165">
        <f>F144</f>
        <v>664.9</v>
      </c>
      <c r="G143" s="165">
        <f>G144</f>
        <v>803.2</v>
      </c>
      <c r="H143" s="146">
        <f>H144</f>
        <v>787.6</v>
      </c>
    </row>
    <row r="144" spans="1:8" ht="15.75" x14ac:dyDescent="0.2">
      <c r="A144" s="270" t="s">
        <v>77</v>
      </c>
      <c r="B144" s="60">
        <v>11</v>
      </c>
      <c r="C144" s="60">
        <v>2</v>
      </c>
      <c r="D144" s="35" t="s">
        <v>86</v>
      </c>
      <c r="E144" s="57">
        <v>110</v>
      </c>
      <c r="F144" s="165">
        <v>664.9</v>
      </c>
      <c r="G144" s="165">
        <v>803.2</v>
      </c>
      <c r="H144" s="146">
        <v>787.6</v>
      </c>
    </row>
    <row r="145" spans="1:8" ht="31.5" x14ac:dyDescent="0.2">
      <c r="A145" s="242" t="s">
        <v>124</v>
      </c>
      <c r="B145" s="60">
        <v>11</v>
      </c>
      <c r="C145" s="60">
        <v>2</v>
      </c>
      <c r="D145" s="35" t="s">
        <v>86</v>
      </c>
      <c r="E145" s="61">
        <v>200</v>
      </c>
      <c r="F145" s="166">
        <f>F146</f>
        <v>829.5</v>
      </c>
      <c r="G145" s="166">
        <f>G146</f>
        <v>375</v>
      </c>
      <c r="H145" s="147">
        <f>H146</f>
        <v>375</v>
      </c>
    </row>
    <row r="146" spans="1:8" ht="31.5" x14ac:dyDescent="0.2">
      <c r="A146" s="271" t="s">
        <v>18</v>
      </c>
      <c r="B146" s="60">
        <v>11</v>
      </c>
      <c r="C146" s="60">
        <v>2</v>
      </c>
      <c r="D146" s="35" t="s">
        <v>86</v>
      </c>
      <c r="E146" s="65">
        <v>240</v>
      </c>
      <c r="F146" s="278">
        <v>829.5</v>
      </c>
      <c r="G146" s="278">
        <v>375</v>
      </c>
      <c r="H146" s="279">
        <v>375</v>
      </c>
    </row>
    <row r="147" spans="1:8" ht="15.75" x14ac:dyDescent="0.2">
      <c r="A147" s="173" t="s">
        <v>19</v>
      </c>
      <c r="B147" s="60">
        <v>11</v>
      </c>
      <c r="C147" s="60">
        <v>2</v>
      </c>
      <c r="D147" s="35" t="s">
        <v>86</v>
      </c>
      <c r="E147" s="57">
        <v>800</v>
      </c>
      <c r="F147" s="276">
        <f>F148</f>
        <v>20</v>
      </c>
      <c r="G147" s="276">
        <f>G148</f>
        <v>10</v>
      </c>
      <c r="H147" s="280">
        <f>H148</f>
        <v>10</v>
      </c>
    </row>
    <row r="148" spans="1:8" ht="15.75" x14ac:dyDescent="0.2">
      <c r="A148" s="173" t="s">
        <v>20</v>
      </c>
      <c r="B148" s="60">
        <v>11</v>
      </c>
      <c r="C148" s="60">
        <v>2</v>
      </c>
      <c r="D148" s="35" t="s">
        <v>86</v>
      </c>
      <c r="E148" s="57">
        <v>850</v>
      </c>
      <c r="F148" s="276">
        <v>20</v>
      </c>
      <c r="G148" s="276">
        <v>10</v>
      </c>
      <c r="H148" s="280">
        <v>10</v>
      </c>
    </row>
    <row r="149" spans="1:8" ht="63" x14ac:dyDescent="0.2">
      <c r="A149" s="242" t="s">
        <v>133</v>
      </c>
      <c r="B149" s="60">
        <v>11</v>
      </c>
      <c r="C149" s="60">
        <v>2</v>
      </c>
      <c r="D149" s="12" t="s">
        <v>135</v>
      </c>
      <c r="E149" s="61"/>
      <c r="F149" s="281">
        <f>F150</f>
        <v>1940.1</v>
      </c>
      <c r="G149" s="281">
        <f t="shared" ref="G149:H149" si="33">G150</f>
        <v>0</v>
      </c>
      <c r="H149" s="281">
        <f t="shared" si="33"/>
        <v>0</v>
      </c>
    </row>
    <row r="150" spans="1:8" ht="63" x14ac:dyDescent="0.2">
      <c r="A150" s="171" t="s">
        <v>13</v>
      </c>
      <c r="B150" s="60">
        <v>11</v>
      </c>
      <c r="C150" s="60">
        <v>2</v>
      </c>
      <c r="D150" s="12" t="s">
        <v>135</v>
      </c>
      <c r="E150" s="61">
        <v>100</v>
      </c>
      <c r="F150" s="281">
        <f>F151</f>
        <v>1940.1</v>
      </c>
      <c r="G150" s="281">
        <f>G151</f>
        <v>0</v>
      </c>
      <c r="H150" s="282">
        <f>H151</f>
        <v>0</v>
      </c>
    </row>
    <row r="151" spans="1:8" ht="15.75" x14ac:dyDescent="0.2">
      <c r="A151" s="132" t="s">
        <v>77</v>
      </c>
      <c r="B151" s="60">
        <v>11</v>
      </c>
      <c r="C151" s="60">
        <v>2</v>
      </c>
      <c r="D151" s="12" t="s">
        <v>135</v>
      </c>
      <c r="E151" s="61">
        <v>110</v>
      </c>
      <c r="F151" s="281">
        <v>1940.1</v>
      </c>
      <c r="G151" s="281">
        <v>0</v>
      </c>
      <c r="H151" s="282">
        <v>0</v>
      </c>
    </row>
    <row r="152" spans="1:8" ht="20.100000000000001" customHeight="1" x14ac:dyDescent="0.2">
      <c r="A152" s="109" t="s">
        <v>88</v>
      </c>
      <c r="B152" s="16">
        <v>99</v>
      </c>
      <c r="C152" s="16"/>
      <c r="D152" s="45" t="s">
        <v>7</v>
      </c>
      <c r="E152" s="18" t="s">
        <v>7</v>
      </c>
      <c r="F152" s="190">
        <f t="shared" ref="F152:H156" si="34">F153</f>
        <v>0</v>
      </c>
      <c r="G152" s="190">
        <f t="shared" si="34"/>
        <v>202.9</v>
      </c>
      <c r="H152" s="19">
        <f t="shared" si="34"/>
        <v>468.8</v>
      </c>
    </row>
    <row r="153" spans="1:8" ht="20.100000000000001" customHeight="1" x14ac:dyDescent="0.2">
      <c r="A153" s="171" t="s">
        <v>88</v>
      </c>
      <c r="B153" s="21">
        <v>99</v>
      </c>
      <c r="C153" s="21">
        <v>99</v>
      </c>
      <c r="D153" s="35"/>
      <c r="E153" s="23"/>
      <c r="F153" s="168">
        <f t="shared" si="34"/>
        <v>0</v>
      </c>
      <c r="G153" s="168">
        <f t="shared" si="34"/>
        <v>202.9</v>
      </c>
      <c r="H153" s="24">
        <f t="shared" si="34"/>
        <v>468.8</v>
      </c>
    </row>
    <row r="154" spans="1:8" ht="20.100000000000001" customHeight="1" x14ac:dyDescent="0.2">
      <c r="A154" s="171" t="s">
        <v>9</v>
      </c>
      <c r="B154" s="21">
        <v>99</v>
      </c>
      <c r="C154" s="21">
        <v>99</v>
      </c>
      <c r="D154" s="35" t="s">
        <v>10</v>
      </c>
      <c r="E154" s="23"/>
      <c r="F154" s="168">
        <f t="shared" si="34"/>
        <v>0</v>
      </c>
      <c r="G154" s="168">
        <f t="shared" si="34"/>
        <v>202.9</v>
      </c>
      <c r="H154" s="24">
        <f t="shared" si="34"/>
        <v>468.8</v>
      </c>
    </row>
    <row r="155" spans="1:8" ht="20.100000000000001" customHeight="1" x14ac:dyDescent="0.2">
      <c r="A155" s="171" t="s">
        <v>88</v>
      </c>
      <c r="B155" s="21">
        <v>99</v>
      </c>
      <c r="C155" s="21">
        <v>99</v>
      </c>
      <c r="D155" s="35" t="s">
        <v>89</v>
      </c>
      <c r="E155" s="23"/>
      <c r="F155" s="168">
        <f t="shared" si="34"/>
        <v>0</v>
      </c>
      <c r="G155" s="168">
        <f t="shared" si="34"/>
        <v>202.9</v>
      </c>
      <c r="H155" s="24">
        <f t="shared" si="34"/>
        <v>468.8</v>
      </c>
    </row>
    <row r="156" spans="1:8" ht="20.100000000000001" customHeight="1" x14ac:dyDescent="0.2">
      <c r="A156" s="171" t="s">
        <v>88</v>
      </c>
      <c r="B156" s="21">
        <v>99</v>
      </c>
      <c r="C156" s="21">
        <v>99</v>
      </c>
      <c r="D156" s="35" t="s">
        <v>89</v>
      </c>
      <c r="E156" s="23">
        <v>900</v>
      </c>
      <c r="F156" s="168">
        <f t="shared" si="34"/>
        <v>0</v>
      </c>
      <c r="G156" s="168">
        <f t="shared" si="34"/>
        <v>202.9</v>
      </c>
      <c r="H156" s="24">
        <f t="shared" si="34"/>
        <v>468.8</v>
      </c>
    </row>
    <row r="157" spans="1:8" ht="20.100000000000001" customHeight="1" x14ac:dyDescent="0.2">
      <c r="A157" s="171" t="s">
        <v>88</v>
      </c>
      <c r="B157" s="21">
        <v>99</v>
      </c>
      <c r="C157" s="21">
        <v>99</v>
      </c>
      <c r="D157" s="35" t="s">
        <v>89</v>
      </c>
      <c r="E157" s="23">
        <v>990</v>
      </c>
      <c r="F157" s="168">
        <v>0</v>
      </c>
      <c r="G157" s="168">
        <v>202.9</v>
      </c>
      <c r="H157" s="24">
        <v>468.8</v>
      </c>
    </row>
    <row r="158" spans="1:8" ht="15.75" x14ac:dyDescent="0.25">
      <c r="A158" s="69" t="s">
        <v>90</v>
      </c>
      <c r="B158" s="70"/>
      <c r="C158" s="70"/>
      <c r="D158" s="71"/>
      <c r="E158" s="72"/>
      <c r="F158" s="169">
        <f>F10+F58+F65+F71+F82+F112+F133+F140+F152</f>
        <v>19253.900000000001</v>
      </c>
      <c r="G158" s="169">
        <f>G10+G58+G65+G71+G82+G112+G133+G140+G152</f>
        <v>8200.2000000000007</v>
      </c>
      <c r="H158" s="169">
        <f>H10+H58+H65+H71+H82+H112+H133+H140+H152</f>
        <v>9481.3000000000011</v>
      </c>
    </row>
    <row r="159" spans="1:8" ht="15.75" x14ac:dyDescent="0.25">
      <c r="A159" s="73"/>
      <c r="B159" s="74"/>
      <c r="C159" s="74"/>
      <c r="D159" s="27"/>
      <c r="E159" s="75"/>
      <c r="F159" s="75"/>
      <c r="G159" s="75"/>
      <c r="H159" s="76"/>
    </row>
    <row r="160" spans="1:8" ht="12" customHeight="1" x14ac:dyDescent="0.25">
      <c r="A160" s="78"/>
      <c r="B160" s="79"/>
      <c r="C160" s="79"/>
      <c r="D160" s="80"/>
      <c r="E160" s="81"/>
      <c r="F160" s="81"/>
      <c r="G160" s="81"/>
      <c r="H160" s="82"/>
    </row>
    <row r="161" spans="1:8" ht="12.75" customHeight="1" x14ac:dyDescent="0.25">
      <c r="A161" s="73"/>
      <c r="B161" s="79"/>
      <c r="C161" s="79"/>
      <c r="D161" s="83"/>
      <c r="E161" s="81"/>
      <c r="F161" s="81"/>
      <c r="G161" s="81"/>
      <c r="H161" s="82"/>
    </row>
    <row r="162" spans="1:8" ht="12.75" customHeight="1" x14ac:dyDescent="0.25">
      <c r="A162" s="73"/>
      <c r="B162" s="84"/>
      <c r="C162" s="84"/>
      <c r="D162" s="83"/>
      <c r="E162" s="81"/>
      <c r="F162" s="81"/>
      <c r="G162" s="81"/>
      <c r="H162" s="82"/>
    </row>
    <row r="163" spans="1:8" ht="12.75" customHeight="1" x14ac:dyDescent="0.2">
      <c r="A163" s="73"/>
      <c r="B163" s="85"/>
      <c r="C163" s="85"/>
      <c r="D163" s="82"/>
      <c r="E163" s="85"/>
      <c r="F163" s="85"/>
      <c r="G163" s="85"/>
      <c r="H163" s="85"/>
    </row>
    <row r="164" spans="1:8" ht="14.25" customHeight="1" x14ac:dyDescent="0.2">
      <c r="A164" s="73"/>
      <c r="B164" s="84"/>
      <c r="C164" s="84"/>
      <c r="D164" s="85"/>
      <c r="E164" s="81"/>
      <c r="F164" s="81"/>
      <c r="G164" s="81"/>
      <c r="H164" s="82"/>
    </row>
    <row r="165" spans="1:8" ht="15.75" x14ac:dyDescent="0.25">
      <c r="A165" s="74"/>
      <c r="B165" s="86"/>
      <c r="C165" s="86"/>
      <c r="D165" s="82"/>
      <c r="E165" s="86"/>
      <c r="F165" s="86"/>
      <c r="G165" s="86"/>
      <c r="H165" s="86"/>
    </row>
    <row r="166" spans="1:8" ht="15.75" x14ac:dyDescent="0.25">
      <c r="A166" s="87"/>
    </row>
    <row r="167" spans="1:8" ht="15.75" x14ac:dyDescent="0.25">
      <c r="A167" s="87"/>
    </row>
    <row r="168" spans="1:8" ht="15" x14ac:dyDescent="0.2">
      <c r="A168" s="88"/>
    </row>
    <row r="169" spans="1:8" ht="15" x14ac:dyDescent="0.2">
      <c r="A169" s="89"/>
    </row>
    <row r="170" spans="1:8" ht="15" x14ac:dyDescent="0.2">
      <c r="A170" s="88"/>
    </row>
  </sheetData>
  <autoFilter ref="A9:II158"/>
  <mergeCells count="10">
    <mergeCell ref="E1:H1"/>
    <mergeCell ref="D3:H3"/>
    <mergeCell ref="A5:H5"/>
    <mergeCell ref="F2:H2"/>
    <mergeCell ref="F8:H8"/>
    <mergeCell ref="A8:A9"/>
    <mergeCell ref="B8:B9"/>
    <mergeCell ref="C8:C9"/>
    <mergeCell ref="D8:D9"/>
    <mergeCell ref="E8:E9"/>
  </mergeCells>
  <printOptions horizontalCentered="1"/>
  <pageMargins left="0.98425196850393704" right="0" top="0" bottom="0" header="0.51181102362204722" footer="0.51181102362204722"/>
  <pageSetup paperSize="9" scale="66" fitToHeight="0" orientation="portrait" r:id="rId1"/>
  <headerFooter alignWithMargins="0"/>
  <ignoredErrors>
    <ignoredError sqref="H48 F48:G48 H60 F60:G60" formula="1"/>
    <ignoredError sqref="H7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7"/>
  <sheetViews>
    <sheetView showGridLines="0" view="pageBreakPreview" topLeftCell="A114" zoomScale="90" zoomScaleNormal="100" zoomScaleSheetLayoutView="90" workbookViewId="0">
      <selection activeCell="F125" sqref="F125:H125"/>
    </sheetView>
  </sheetViews>
  <sheetFormatPr defaultColWidth="9.140625" defaultRowHeight="12.75" x14ac:dyDescent="0.2"/>
  <cols>
    <col min="1" max="1" width="62.5703125" style="2" customWidth="1"/>
    <col min="2" max="2" width="16" style="111" customWidth="1"/>
    <col min="3" max="3" width="6.42578125" style="2" customWidth="1"/>
    <col min="4" max="4" width="5" style="2" customWidth="1"/>
    <col min="5" max="5" width="6" style="2" customWidth="1"/>
    <col min="6" max="6" width="11.5703125" style="2" customWidth="1"/>
    <col min="7" max="7" width="11.28515625" style="2" customWidth="1"/>
    <col min="8" max="8" width="13.85546875" style="2" customWidth="1"/>
    <col min="9" max="245" width="9.140625" style="2" customWidth="1"/>
    <col min="246" max="16384" width="9.140625" style="2"/>
  </cols>
  <sheetData>
    <row r="1" spans="1:9" x14ac:dyDescent="0.2">
      <c r="A1" s="90"/>
      <c r="B1" s="113"/>
      <c r="C1" s="90"/>
      <c r="D1" s="90"/>
      <c r="E1" s="345" t="s">
        <v>94</v>
      </c>
      <c r="F1" s="345"/>
      <c r="G1" s="345"/>
      <c r="H1" s="345"/>
    </row>
    <row r="2" spans="1:9" ht="39.75" customHeight="1" x14ac:dyDescent="0.25">
      <c r="A2" s="90"/>
      <c r="B2" s="113"/>
      <c r="C2" s="149"/>
      <c r="D2" s="150"/>
      <c r="E2" s="150"/>
      <c r="F2" s="349" t="s">
        <v>172</v>
      </c>
      <c r="G2" s="350"/>
      <c r="H2" s="350"/>
    </row>
    <row r="3" spans="1:9" x14ac:dyDescent="0.2">
      <c r="A3" s="90"/>
      <c r="B3" s="113"/>
      <c r="C3" s="90"/>
      <c r="D3" s="346" t="s">
        <v>347</v>
      </c>
      <c r="E3" s="347"/>
      <c r="F3" s="347"/>
      <c r="G3" s="347"/>
      <c r="H3" s="347"/>
    </row>
    <row r="4" spans="1:9" x14ac:dyDescent="0.2">
      <c r="A4" s="90"/>
      <c r="B4" s="113"/>
      <c r="C4" s="90"/>
      <c r="D4" s="90"/>
      <c r="E4" s="90"/>
      <c r="F4" s="90"/>
      <c r="G4" s="90"/>
      <c r="H4" s="90"/>
    </row>
    <row r="5" spans="1:9" ht="50.25" customHeight="1" x14ac:dyDescent="0.2">
      <c r="A5" s="348" t="s">
        <v>175</v>
      </c>
      <c r="B5" s="355"/>
      <c r="C5" s="355"/>
      <c r="D5" s="355"/>
      <c r="E5" s="355"/>
      <c r="F5" s="355"/>
      <c r="G5" s="355"/>
      <c r="H5" s="355"/>
    </row>
    <row r="6" spans="1:9" ht="21.75" customHeight="1" x14ac:dyDescent="0.2">
      <c r="A6" s="112"/>
      <c r="B6" s="91"/>
      <c r="C6" s="112"/>
      <c r="D6" s="112"/>
      <c r="E6" s="112"/>
      <c r="F6" s="112"/>
      <c r="G6" s="112"/>
      <c r="H6" s="170" t="s">
        <v>95</v>
      </c>
    </row>
    <row r="7" spans="1:9" ht="21.75" customHeight="1" x14ac:dyDescent="0.2">
      <c r="A7" s="359" t="s">
        <v>0</v>
      </c>
      <c r="B7" s="359" t="s">
        <v>3</v>
      </c>
      <c r="C7" s="359" t="s">
        <v>4</v>
      </c>
      <c r="D7" s="359" t="s">
        <v>1</v>
      </c>
      <c r="E7" s="359" t="s">
        <v>2</v>
      </c>
      <c r="F7" s="356" t="s">
        <v>5</v>
      </c>
      <c r="G7" s="357"/>
      <c r="H7" s="358"/>
    </row>
    <row r="8" spans="1:9" ht="21.75" customHeight="1" x14ac:dyDescent="0.2">
      <c r="A8" s="360"/>
      <c r="B8" s="361"/>
      <c r="C8" s="361"/>
      <c r="D8" s="361"/>
      <c r="E8" s="361"/>
      <c r="F8" s="275" t="s">
        <v>127</v>
      </c>
      <c r="G8" s="275" t="s">
        <v>130</v>
      </c>
      <c r="H8" s="275" t="s">
        <v>173</v>
      </c>
    </row>
    <row r="9" spans="1:9" s="98" customFormat="1" ht="63.95" customHeight="1" x14ac:dyDescent="0.2">
      <c r="A9" s="273" t="s">
        <v>152</v>
      </c>
      <c r="B9" s="6" t="s">
        <v>46</v>
      </c>
      <c r="C9" s="103" t="s">
        <v>7</v>
      </c>
      <c r="D9" s="104"/>
      <c r="E9" s="105"/>
      <c r="F9" s="331">
        <f>'Приложение 5'!F67</f>
        <v>174.7</v>
      </c>
      <c r="G9" s="331">
        <f>'Приложение 5'!G67</f>
        <v>80</v>
      </c>
      <c r="H9" s="331">
        <f>'Приложение 5'!H67</f>
        <v>80</v>
      </c>
      <c r="I9" s="97"/>
    </row>
    <row r="10" spans="1:9" s="98" customFormat="1" ht="48" customHeight="1" x14ac:dyDescent="0.2">
      <c r="A10" s="253" t="s">
        <v>47</v>
      </c>
      <c r="B10" s="6" t="s">
        <v>48</v>
      </c>
      <c r="C10" s="103" t="s">
        <v>7</v>
      </c>
      <c r="D10" s="104"/>
      <c r="E10" s="105"/>
      <c r="F10" s="331">
        <f>'Приложение 5'!F68</f>
        <v>174.7</v>
      </c>
      <c r="G10" s="331">
        <f>'Приложение 5'!G68</f>
        <v>80</v>
      </c>
      <c r="H10" s="331">
        <f>'Приложение 5'!H68</f>
        <v>80</v>
      </c>
      <c r="I10" s="97"/>
    </row>
    <row r="11" spans="1:9" s="98" customFormat="1" ht="32.1" customHeight="1" x14ac:dyDescent="0.2">
      <c r="A11" s="173" t="s">
        <v>124</v>
      </c>
      <c r="B11" s="12" t="s">
        <v>48</v>
      </c>
      <c r="C11" s="93">
        <v>200</v>
      </c>
      <c r="D11" s="94"/>
      <c r="E11" s="95"/>
      <c r="F11" s="188">
        <f t="shared" ref="F11:H11" si="0">F12</f>
        <v>174.7</v>
      </c>
      <c r="G11" s="188">
        <f t="shared" si="0"/>
        <v>80</v>
      </c>
      <c r="H11" s="96">
        <f t="shared" si="0"/>
        <v>80</v>
      </c>
      <c r="I11" s="97"/>
    </row>
    <row r="12" spans="1:9" s="98" customFormat="1" ht="32.1" customHeight="1" x14ac:dyDescent="0.2">
      <c r="A12" s="173" t="s">
        <v>18</v>
      </c>
      <c r="B12" s="22" t="s">
        <v>48</v>
      </c>
      <c r="C12" s="99">
        <v>240</v>
      </c>
      <c r="D12" s="100">
        <v>3</v>
      </c>
      <c r="E12" s="101">
        <v>10</v>
      </c>
      <c r="F12" s="189">
        <f>'Приложение 5'!F70</f>
        <v>174.7</v>
      </c>
      <c r="G12" s="189">
        <f>'Приложение 5'!G70</f>
        <v>80</v>
      </c>
      <c r="H12" s="102">
        <f>'Приложение 5'!H70</f>
        <v>80</v>
      </c>
      <c r="I12" s="97"/>
    </row>
    <row r="13" spans="1:9" s="107" customFormat="1" ht="31.5" x14ac:dyDescent="0.2">
      <c r="A13" s="253" t="s">
        <v>153</v>
      </c>
      <c r="B13" s="17" t="s">
        <v>52</v>
      </c>
      <c r="C13" s="18"/>
      <c r="D13" s="15"/>
      <c r="E13" s="16"/>
      <c r="F13" s="190">
        <f>F14+F18</f>
        <v>2168.6999999999998</v>
      </c>
      <c r="G13" s="190">
        <f t="shared" ref="G13:H13" si="1">G14+G18</f>
        <v>1063.5</v>
      </c>
      <c r="H13" s="190">
        <f t="shared" si="1"/>
        <v>1122.5</v>
      </c>
      <c r="I13" s="106"/>
    </row>
    <row r="14" spans="1:9" s="107" customFormat="1" ht="47.25" x14ac:dyDescent="0.2">
      <c r="A14" s="253" t="s">
        <v>138</v>
      </c>
      <c r="B14" s="17" t="s">
        <v>53</v>
      </c>
      <c r="C14" s="18"/>
      <c r="D14" s="15"/>
      <c r="E14" s="16"/>
      <c r="F14" s="190">
        <f t="shared" ref="F14:H16" si="2">F15</f>
        <v>2090.6999999999998</v>
      </c>
      <c r="G14" s="190">
        <f t="shared" si="2"/>
        <v>1033.5</v>
      </c>
      <c r="H14" s="19">
        <f t="shared" si="2"/>
        <v>1092.5</v>
      </c>
      <c r="I14" s="106"/>
    </row>
    <row r="15" spans="1:9" s="107" customFormat="1" ht="47.25" x14ac:dyDescent="0.2">
      <c r="A15" s="253" t="s">
        <v>139</v>
      </c>
      <c r="B15" s="6" t="s">
        <v>54</v>
      </c>
      <c r="C15" s="18"/>
      <c r="D15" s="4"/>
      <c r="E15" s="5"/>
      <c r="F15" s="191">
        <f t="shared" si="2"/>
        <v>2090.6999999999998</v>
      </c>
      <c r="G15" s="191">
        <f t="shared" si="2"/>
        <v>1033.5</v>
      </c>
      <c r="H15" s="8">
        <f t="shared" si="2"/>
        <v>1092.5</v>
      </c>
      <c r="I15" s="106"/>
    </row>
    <row r="16" spans="1:9" ht="32.1" customHeight="1" x14ac:dyDescent="0.2">
      <c r="A16" s="173" t="s">
        <v>124</v>
      </c>
      <c r="B16" s="12" t="s">
        <v>54</v>
      </c>
      <c r="C16" s="13">
        <v>200</v>
      </c>
      <c r="D16" s="10"/>
      <c r="E16" s="11"/>
      <c r="F16" s="192">
        <f t="shared" si="2"/>
        <v>2090.6999999999998</v>
      </c>
      <c r="G16" s="192">
        <f t="shared" si="2"/>
        <v>1033.5</v>
      </c>
      <c r="H16" s="14">
        <f t="shared" si="2"/>
        <v>1092.5</v>
      </c>
      <c r="I16" s="9"/>
    </row>
    <row r="17" spans="1:9" ht="32.1" customHeight="1" x14ac:dyDescent="0.2">
      <c r="A17" s="171" t="s">
        <v>18</v>
      </c>
      <c r="B17" s="12" t="s">
        <v>54</v>
      </c>
      <c r="C17" s="13">
        <v>240</v>
      </c>
      <c r="D17" s="10">
        <v>4</v>
      </c>
      <c r="E17" s="11">
        <v>9</v>
      </c>
      <c r="F17" s="192">
        <f>'Приложение 5'!F77</f>
        <v>2090.6999999999998</v>
      </c>
      <c r="G17" s="192">
        <f>'Приложение 5'!G77</f>
        <v>1033.5</v>
      </c>
      <c r="H17" s="14">
        <f>'Приложение 5'!H77</f>
        <v>1092.5</v>
      </c>
      <c r="I17" s="9"/>
    </row>
    <row r="18" spans="1:9" s="107" customFormat="1" ht="34.5" customHeight="1" x14ac:dyDescent="0.2">
      <c r="A18" s="253" t="s">
        <v>140</v>
      </c>
      <c r="B18" s="6" t="s">
        <v>55</v>
      </c>
      <c r="C18" s="7"/>
      <c r="D18" s="4"/>
      <c r="E18" s="5"/>
      <c r="F18" s="191">
        <f t="shared" ref="F18:H20" si="3">F19</f>
        <v>78</v>
      </c>
      <c r="G18" s="191">
        <f t="shared" si="3"/>
        <v>30</v>
      </c>
      <c r="H18" s="8">
        <f t="shared" si="3"/>
        <v>30</v>
      </c>
      <c r="I18" s="106"/>
    </row>
    <row r="19" spans="1:9" s="107" customFormat="1" ht="46.5" customHeight="1" x14ac:dyDescent="0.2">
      <c r="A19" s="253" t="s">
        <v>141</v>
      </c>
      <c r="B19" s="108" t="s">
        <v>56</v>
      </c>
      <c r="C19" s="7"/>
      <c r="D19" s="4"/>
      <c r="E19" s="5"/>
      <c r="F19" s="191">
        <f t="shared" si="3"/>
        <v>78</v>
      </c>
      <c r="G19" s="191">
        <f t="shared" si="3"/>
        <v>30</v>
      </c>
      <c r="H19" s="8">
        <f t="shared" si="3"/>
        <v>30</v>
      </c>
      <c r="I19" s="106"/>
    </row>
    <row r="20" spans="1:9" ht="32.1" customHeight="1" x14ac:dyDescent="0.2">
      <c r="A20" s="173" t="s">
        <v>124</v>
      </c>
      <c r="B20" s="27" t="s">
        <v>56</v>
      </c>
      <c r="C20" s="23">
        <v>200</v>
      </c>
      <c r="D20" s="20"/>
      <c r="E20" s="21"/>
      <c r="F20" s="168">
        <f t="shared" si="3"/>
        <v>78</v>
      </c>
      <c r="G20" s="168">
        <f t="shared" si="3"/>
        <v>30</v>
      </c>
      <c r="H20" s="24">
        <f t="shared" si="3"/>
        <v>30</v>
      </c>
      <c r="I20" s="9"/>
    </row>
    <row r="21" spans="1:9" ht="32.1" customHeight="1" x14ac:dyDescent="0.2">
      <c r="A21" s="173" t="s">
        <v>18</v>
      </c>
      <c r="B21" s="92" t="s">
        <v>56</v>
      </c>
      <c r="C21" s="23">
        <v>240</v>
      </c>
      <c r="D21" s="20">
        <v>4</v>
      </c>
      <c r="E21" s="21">
        <v>9</v>
      </c>
      <c r="F21" s="168">
        <f>'Приложение 5'!F81</f>
        <v>78</v>
      </c>
      <c r="G21" s="168">
        <f>'Приложение 5'!G81</f>
        <v>30</v>
      </c>
      <c r="H21" s="24">
        <f>'Приложение 5'!H81</f>
        <v>30</v>
      </c>
      <c r="I21" s="9"/>
    </row>
    <row r="22" spans="1:9" s="107" customFormat="1" ht="32.1" customHeight="1" x14ac:dyDescent="0.2">
      <c r="A22" s="253" t="s">
        <v>154</v>
      </c>
      <c r="B22" s="6" t="s">
        <v>64</v>
      </c>
      <c r="C22" s="18" t="s">
        <v>7</v>
      </c>
      <c r="D22" s="15"/>
      <c r="E22" s="16"/>
      <c r="F22" s="190">
        <f>F23+F27+F31+F41</f>
        <v>1586.6</v>
      </c>
      <c r="G22" s="190">
        <f>G23+G27+G31+G41</f>
        <v>50</v>
      </c>
      <c r="H22" s="19">
        <f>H23+H27+H31+H41</f>
        <v>50</v>
      </c>
      <c r="I22" s="106"/>
    </row>
    <row r="23" spans="1:9" s="107" customFormat="1" ht="48" customHeight="1" x14ac:dyDescent="0.2">
      <c r="A23" s="253" t="s">
        <v>155</v>
      </c>
      <c r="B23" s="6" t="s">
        <v>65</v>
      </c>
      <c r="C23" s="33"/>
      <c r="D23" s="4"/>
      <c r="E23" s="5"/>
      <c r="F23" s="191">
        <f>F24+F32+F35</f>
        <v>746.4</v>
      </c>
      <c r="G23" s="191">
        <f t="shared" ref="F23:H25" si="4">G24</f>
        <v>30</v>
      </c>
      <c r="H23" s="19">
        <f t="shared" si="4"/>
        <v>30</v>
      </c>
      <c r="I23" s="106"/>
    </row>
    <row r="24" spans="1:9" s="107" customFormat="1" ht="48" customHeight="1" x14ac:dyDescent="0.2">
      <c r="A24" s="253" t="s">
        <v>156</v>
      </c>
      <c r="B24" s="6" t="s">
        <v>66</v>
      </c>
      <c r="C24" s="18"/>
      <c r="D24" s="15"/>
      <c r="E24" s="16"/>
      <c r="F24" s="190">
        <f t="shared" si="4"/>
        <v>475</v>
      </c>
      <c r="G24" s="190">
        <f t="shared" si="4"/>
        <v>30</v>
      </c>
      <c r="H24" s="19">
        <f t="shared" si="4"/>
        <v>30</v>
      </c>
      <c r="I24" s="106"/>
    </row>
    <row r="25" spans="1:9" ht="32.1" customHeight="1" x14ac:dyDescent="0.2">
      <c r="A25" s="173" t="s">
        <v>124</v>
      </c>
      <c r="B25" s="12" t="s">
        <v>66</v>
      </c>
      <c r="C25" s="13">
        <v>200</v>
      </c>
      <c r="D25" s="10"/>
      <c r="E25" s="11"/>
      <c r="F25" s="192">
        <f t="shared" si="4"/>
        <v>475</v>
      </c>
      <c r="G25" s="192">
        <f t="shared" si="4"/>
        <v>30</v>
      </c>
      <c r="H25" s="14">
        <f t="shared" si="4"/>
        <v>30</v>
      </c>
      <c r="I25" s="9"/>
    </row>
    <row r="26" spans="1:9" ht="32.1" customHeight="1" x14ac:dyDescent="0.2">
      <c r="A26" s="171" t="s">
        <v>18</v>
      </c>
      <c r="B26" s="12" t="s">
        <v>66</v>
      </c>
      <c r="C26" s="13">
        <v>240</v>
      </c>
      <c r="D26" s="20">
        <v>5</v>
      </c>
      <c r="E26" s="21">
        <v>3</v>
      </c>
      <c r="F26" s="192">
        <f>'Приложение 5'!F93</f>
        <v>475</v>
      </c>
      <c r="G26" s="192">
        <f>'Приложение 5'!G93</f>
        <v>30</v>
      </c>
      <c r="H26" s="14">
        <f>'Приложение 5'!H93</f>
        <v>30</v>
      </c>
      <c r="I26" s="9"/>
    </row>
    <row r="27" spans="1:9" s="107" customFormat="1" ht="37.5" hidden="1" customHeight="1" x14ac:dyDescent="0.2">
      <c r="A27" s="127" t="s">
        <v>157</v>
      </c>
      <c r="B27" s="6" t="s">
        <v>67</v>
      </c>
      <c r="C27" s="18"/>
      <c r="D27" s="4"/>
      <c r="E27" s="5"/>
      <c r="F27" s="191">
        <f t="shared" ref="F27:H29" si="5">F28</f>
        <v>0</v>
      </c>
      <c r="G27" s="191">
        <f t="shared" si="5"/>
        <v>0</v>
      </c>
      <c r="H27" s="19">
        <f t="shared" si="5"/>
        <v>0</v>
      </c>
      <c r="I27" s="106"/>
    </row>
    <row r="28" spans="1:9" s="107" customFormat="1" ht="48" hidden="1" customHeight="1" x14ac:dyDescent="0.2">
      <c r="A28" s="127" t="s">
        <v>158</v>
      </c>
      <c r="B28" s="6" t="s">
        <v>68</v>
      </c>
      <c r="C28" s="33"/>
      <c r="D28" s="4"/>
      <c r="E28" s="5"/>
      <c r="F28" s="191">
        <f t="shared" si="5"/>
        <v>0</v>
      </c>
      <c r="G28" s="191">
        <f t="shared" si="5"/>
        <v>0</v>
      </c>
      <c r="H28" s="19">
        <f t="shared" si="5"/>
        <v>0</v>
      </c>
      <c r="I28" s="106"/>
    </row>
    <row r="29" spans="1:9" ht="31.5" hidden="1" customHeight="1" x14ac:dyDescent="0.2">
      <c r="A29" s="171" t="s">
        <v>124</v>
      </c>
      <c r="B29" s="12" t="s">
        <v>68</v>
      </c>
      <c r="C29" s="23">
        <v>200</v>
      </c>
      <c r="D29" s="10"/>
      <c r="E29" s="11"/>
      <c r="F29" s="192">
        <f t="shared" si="5"/>
        <v>0</v>
      </c>
      <c r="G29" s="192">
        <f t="shared" si="5"/>
        <v>0</v>
      </c>
      <c r="H29" s="24">
        <f t="shared" si="5"/>
        <v>0</v>
      </c>
      <c r="I29" s="9"/>
    </row>
    <row r="30" spans="1:9" ht="31.5" hidden="1" customHeight="1" x14ac:dyDescent="0.2">
      <c r="A30" s="171" t="s">
        <v>18</v>
      </c>
      <c r="B30" s="12" t="s">
        <v>68</v>
      </c>
      <c r="C30" s="13">
        <v>240</v>
      </c>
      <c r="D30" s="10">
        <v>5</v>
      </c>
      <c r="E30" s="11">
        <v>3</v>
      </c>
      <c r="F30" s="192"/>
      <c r="G30" s="192"/>
      <c r="H30" s="24"/>
      <c r="I30" s="9"/>
    </row>
    <row r="31" spans="1:9" s="107" customFormat="1" ht="48" hidden="1" customHeight="1" x14ac:dyDescent="0.2">
      <c r="A31" s="127" t="s">
        <v>159</v>
      </c>
      <c r="B31" s="6" t="s">
        <v>69</v>
      </c>
      <c r="C31" s="18"/>
      <c r="D31" s="4"/>
      <c r="E31" s="5"/>
      <c r="F31" s="191">
        <f>F38</f>
        <v>165</v>
      </c>
      <c r="G31" s="191">
        <f>G38</f>
        <v>10</v>
      </c>
      <c r="H31" s="19">
        <f>H38</f>
        <v>10</v>
      </c>
      <c r="I31" s="106"/>
    </row>
    <row r="32" spans="1:9" s="107" customFormat="1" ht="94.5" x14ac:dyDescent="0.2">
      <c r="A32" s="328" t="s">
        <v>179</v>
      </c>
      <c r="B32" s="45" t="s">
        <v>181</v>
      </c>
      <c r="C32" s="18"/>
      <c r="D32" s="4"/>
      <c r="E32" s="5"/>
      <c r="F32" s="191">
        <f>F33</f>
        <v>257.39999999999998</v>
      </c>
      <c r="G32" s="191">
        <f t="shared" ref="G32:H33" si="6">G33</f>
        <v>0</v>
      </c>
      <c r="H32" s="191">
        <f t="shared" si="6"/>
        <v>0</v>
      </c>
      <c r="I32" s="106"/>
    </row>
    <row r="33" spans="1:9" s="107" customFormat="1" ht="31.5" x14ac:dyDescent="0.2">
      <c r="A33" s="171" t="s">
        <v>124</v>
      </c>
      <c r="B33" s="35" t="s">
        <v>181</v>
      </c>
      <c r="C33" s="23">
        <v>200</v>
      </c>
      <c r="D33" s="20">
        <v>5</v>
      </c>
      <c r="E33" s="21">
        <v>3</v>
      </c>
      <c r="F33" s="192">
        <f>F34</f>
        <v>257.39999999999998</v>
      </c>
      <c r="G33" s="192">
        <f t="shared" si="6"/>
        <v>0</v>
      </c>
      <c r="H33" s="192">
        <f t="shared" si="6"/>
        <v>0</v>
      </c>
      <c r="I33" s="106"/>
    </row>
    <row r="34" spans="1:9" s="107" customFormat="1" ht="31.5" x14ac:dyDescent="0.2">
      <c r="A34" s="171" t="s">
        <v>18</v>
      </c>
      <c r="B34" s="35" t="s">
        <v>181</v>
      </c>
      <c r="C34" s="23">
        <v>240</v>
      </c>
      <c r="D34" s="20">
        <v>5</v>
      </c>
      <c r="E34" s="21">
        <v>3</v>
      </c>
      <c r="F34" s="192">
        <f>'Приложение 5'!F96</f>
        <v>257.39999999999998</v>
      </c>
      <c r="G34" s="192">
        <f>'Приложение 5'!G96</f>
        <v>0</v>
      </c>
      <c r="H34" s="192">
        <f>'Приложение 5'!H96</f>
        <v>0</v>
      </c>
      <c r="I34" s="106"/>
    </row>
    <row r="35" spans="1:9" s="107" customFormat="1" ht="97.5" customHeight="1" x14ac:dyDescent="0.2">
      <c r="A35" s="328" t="s">
        <v>180</v>
      </c>
      <c r="B35" s="45" t="s">
        <v>182</v>
      </c>
      <c r="C35" s="23"/>
      <c r="D35" s="4"/>
      <c r="E35" s="5"/>
      <c r="F35" s="191">
        <f>F36</f>
        <v>14</v>
      </c>
      <c r="G35" s="191">
        <f t="shared" ref="G35:H36" si="7">G36</f>
        <v>0</v>
      </c>
      <c r="H35" s="191">
        <f t="shared" si="7"/>
        <v>0</v>
      </c>
      <c r="I35" s="106"/>
    </row>
    <row r="36" spans="1:9" s="107" customFormat="1" ht="31.5" x14ac:dyDescent="0.2">
      <c r="A36" s="171" t="s">
        <v>124</v>
      </c>
      <c r="B36" s="35" t="s">
        <v>182</v>
      </c>
      <c r="C36" s="23">
        <v>200</v>
      </c>
      <c r="D36" s="20">
        <v>5</v>
      </c>
      <c r="E36" s="21">
        <v>3</v>
      </c>
      <c r="F36" s="192">
        <f>F37</f>
        <v>14</v>
      </c>
      <c r="G36" s="192">
        <f t="shared" si="7"/>
        <v>0</v>
      </c>
      <c r="H36" s="192">
        <f t="shared" si="7"/>
        <v>0</v>
      </c>
      <c r="I36" s="106"/>
    </row>
    <row r="37" spans="1:9" s="107" customFormat="1" ht="31.5" x14ac:dyDescent="0.2">
      <c r="A37" s="171" t="s">
        <v>18</v>
      </c>
      <c r="B37" s="35" t="s">
        <v>182</v>
      </c>
      <c r="C37" s="23">
        <v>240</v>
      </c>
      <c r="D37" s="20">
        <v>5</v>
      </c>
      <c r="E37" s="21">
        <v>3</v>
      </c>
      <c r="F37" s="192">
        <f>'Приложение 5'!F99</f>
        <v>14</v>
      </c>
      <c r="G37" s="192">
        <f>'Приложение 5'!G99</f>
        <v>0</v>
      </c>
      <c r="H37" s="192">
        <f>'Приложение 5'!H99</f>
        <v>0</v>
      </c>
      <c r="I37" s="106"/>
    </row>
    <row r="38" spans="1:9" s="107" customFormat="1" ht="46.5" customHeight="1" x14ac:dyDescent="0.2">
      <c r="A38" s="253" t="s">
        <v>159</v>
      </c>
      <c r="B38" s="6" t="s">
        <v>70</v>
      </c>
      <c r="C38" s="18"/>
      <c r="D38" s="4"/>
      <c r="E38" s="5"/>
      <c r="F38" s="191">
        <f t="shared" ref="F38:H39" si="8">F39</f>
        <v>165</v>
      </c>
      <c r="G38" s="191">
        <f t="shared" si="8"/>
        <v>10</v>
      </c>
      <c r="H38" s="19">
        <f t="shared" si="8"/>
        <v>10</v>
      </c>
      <c r="I38" s="106"/>
    </row>
    <row r="39" spans="1:9" ht="32.1" customHeight="1" x14ac:dyDescent="0.2">
      <c r="A39" s="173" t="s">
        <v>124</v>
      </c>
      <c r="B39" s="12" t="s">
        <v>70</v>
      </c>
      <c r="C39" s="28">
        <v>200</v>
      </c>
      <c r="D39" s="10"/>
      <c r="E39" s="11"/>
      <c r="F39" s="192">
        <f t="shared" si="8"/>
        <v>165</v>
      </c>
      <c r="G39" s="192">
        <f t="shared" si="8"/>
        <v>10</v>
      </c>
      <c r="H39" s="24">
        <f t="shared" si="8"/>
        <v>10</v>
      </c>
      <c r="I39" s="9"/>
    </row>
    <row r="40" spans="1:9" ht="32.1" customHeight="1" x14ac:dyDescent="0.2">
      <c r="A40" s="173" t="s">
        <v>18</v>
      </c>
      <c r="B40" s="12" t="s">
        <v>70</v>
      </c>
      <c r="C40" s="23">
        <v>240</v>
      </c>
      <c r="D40" s="10">
        <v>5</v>
      </c>
      <c r="E40" s="11">
        <v>3</v>
      </c>
      <c r="F40" s="192">
        <f>'Приложение 5'!F107</f>
        <v>165</v>
      </c>
      <c r="G40" s="192">
        <f>'Приложение 5'!G107</f>
        <v>10</v>
      </c>
      <c r="H40" s="24">
        <f>'Приложение 5'!H107</f>
        <v>10</v>
      </c>
      <c r="I40" s="9"/>
    </row>
    <row r="41" spans="1:9" s="107" customFormat="1" ht="49.5" customHeight="1" x14ac:dyDescent="0.2">
      <c r="A41" s="253" t="s">
        <v>160</v>
      </c>
      <c r="B41" s="6" t="s">
        <v>71</v>
      </c>
      <c r="C41" s="18"/>
      <c r="D41" s="4"/>
      <c r="E41" s="5"/>
      <c r="F41" s="191">
        <f t="shared" ref="F41:H43" si="9">F42</f>
        <v>675.2</v>
      </c>
      <c r="G41" s="191">
        <f t="shared" si="9"/>
        <v>10</v>
      </c>
      <c r="H41" s="19">
        <f t="shared" si="9"/>
        <v>10</v>
      </c>
      <c r="I41" s="106"/>
    </row>
    <row r="42" spans="1:9" s="107" customFormat="1" ht="63.95" customHeight="1" x14ac:dyDescent="0.2">
      <c r="A42" s="253" t="s">
        <v>161</v>
      </c>
      <c r="B42" s="6" t="s">
        <v>72</v>
      </c>
      <c r="C42" s="18"/>
      <c r="D42" s="4"/>
      <c r="E42" s="5"/>
      <c r="F42" s="191">
        <f t="shared" si="9"/>
        <v>675.2</v>
      </c>
      <c r="G42" s="191">
        <f t="shared" si="9"/>
        <v>10</v>
      </c>
      <c r="H42" s="19">
        <f t="shared" si="9"/>
        <v>10</v>
      </c>
      <c r="I42" s="106"/>
    </row>
    <row r="43" spans="1:9" ht="32.1" customHeight="1" x14ac:dyDescent="0.2">
      <c r="A43" s="173" t="s">
        <v>124</v>
      </c>
      <c r="B43" s="12" t="s">
        <v>72</v>
      </c>
      <c r="C43" s="23">
        <v>200</v>
      </c>
      <c r="D43" s="10"/>
      <c r="E43" s="11"/>
      <c r="F43" s="192">
        <f t="shared" si="9"/>
        <v>675.2</v>
      </c>
      <c r="G43" s="192">
        <f t="shared" si="9"/>
        <v>10</v>
      </c>
      <c r="H43" s="24">
        <f t="shared" si="9"/>
        <v>10</v>
      </c>
      <c r="I43" s="9"/>
    </row>
    <row r="44" spans="1:9" ht="32.1" customHeight="1" x14ac:dyDescent="0.2">
      <c r="A44" s="173" t="s">
        <v>18</v>
      </c>
      <c r="B44" s="12" t="s">
        <v>72</v>
      </c>
      <c r="C44" s="23">
        <v>240</v>
      </c>
      <c r="D44" s="10">
        <v>5</v>
      </c>
      <c r="E44" s="11">
        <v>3</v>
      </c>
      <c r="F44" s="192">
        <f>'Приложение 5'!F111</f>
        <v>675.2</v>
      </c>
      <c r="G44" s="192">
        <f>'Приложение 5'!G111</f>
        <v>10</v>
      </c>
      <c r="H44" s="24">
        <f>'Приложение 5'!H111</f>
        <v>10</v>
      </c>
      <c r="I44" s="9"/>
    </row>
    <row r="45" spans="1:9" s="107" customFormat="1" ht="32.1" customHeight="1" x14ac:dyDescent="0.2">
      <c r="A45" s="253" t="s">
        <v>162</v>
      </c>
      <c r="B45" s="6" t="s">
        <v>75</v>
      </c>
      <c r="C45" s="7" t="s">
        <v>7</v>
      </c>
      <c r="D45" s="4"/>
      <c r="E45" s="5"/>
      <c r="F45" s="191">
        <f>F46+F53+F58+F61</f>
        <v>5714.8</v>
      </c>
      <c r="G45" s="191">
        <f t="shared" ref="G45:H45" si="10">G46+G53</f>
        <v>1237.8</v>
      </c>
      <c r="H45" s="191">
        <f t="shared" si="10"/>
        <v>1172.5999999999999</v>
      </c>
      <c r="I45" s="106"/>
    </row>
    <row r="46" spans="1:9" s="107" customFormat="1" ht="50.25" customHeight="1" x14ac:dyDescent="0.2">
      <c r="A46" s="253" t="s">
        <v>163</v>
      </c>
      <c r="B46" s="6" t="s">
        <v>76</v>
      </c>
      <c r="C46" s="7"/>
      <c r="D46" s="4"/>
      <c r="E46" s="5"/>
      <c r="F46" s="191">
        <f>F47+F49+F51</f>
        <v>1941.6</v>
      </c>
      <c r="G46" s="191">
        <f>G47+G49+G51</f>
        <v>1237.8</v>
      </c>
      <c r="H46" s="19">
        <f>H47+H49+H51</f>
        <v>1172.5999999999999</v>
      </c>
      <c r="I46" s="106"/>
    </row>
    <row r="47" spans="1:9" ht="63.95" customHeight="1" x14ac:dyDescent="0.2">
      <c r="A47" s="173" t="s">
        <v>13</v>
      </c>
      <c r="B47" s="12" t="s">
        <v>76</v>
      </c>
      <c r="C47" s="57">
        <v>100</v>
      </c>
      <c r="D47" s="48"/>
      <c r="E47" s="49"/>
      <c r="F47" s="193">
        <f>F48</f>
        <v>716.1</v>
      </c>
      <c r="G47" s="193">
        <f>G48</f>
        <v>834.8</v>
      </c>
      <c r="H47" s="62">
        <f>H48</f>
        <v>769.6</v>
      </c>
      <c r="I47" s="9"/>
    </row>
    <row r="48" spans="1:9" ht="15.95" customHeight="1" x14ac:dyDescent="0.2">
      <c r="A48" s="174" t="s">
        <v>77</v>
      </c>
      <c r="B48" s="12" t="s">
        <v>76</v>
      </c>
      <c r="C48" s="61">
        <v>110</v>
      </c>
      <c r="D48" s="48">
        <v>8</v>
      </c>
      <c r="E48" s="49">
        <v>1</v>
      </c>
      <c r="F48" s="193">
        <f>'Приложение 5'!F117</f>
        <v>716.1</v>
      </c>
      <c r="G48" s="193">
        <f>'Приложение 5'!G117</f>
        <v>834.8</v>
      </c>
      <c r="H48" s="62">
        <f>'Приложение 5'!H117</f>
        <v>769.6</v>
      </c>
      <c r="I48" s="9"/>
    </row>
    <row r="49" spans="1:9" ht="32.1" customHeight="1" x14ac:dyDescent="0.2">
      <c r="A49" s="171" t="s">
        <v>124</v>
      </c>
      <c r="B49" s="12" t="s">
        <v>76</v>
      </c>
      <c r="C49" s="61">
        <v>200</v>
      </c>
      <c r="D49" s="48"/>
      <c r="E49" s="49"/>
      <c r="F49" s="193">
        <f>F50</f>
        <v>1222.5</v>
      </c>
      <c r="G49" s="193">
        <f>G50</f>
        <v>400</v>
      </c>
      <c r="H49" s="62">
        <f>H50</f>
        <v>400</v>
      </c>
      <c r="I49" s="9"/>
    </row>
    <row r="50" spans="1:9" ht="32.1" customHeight="1" x14ac:dyDescent="0.2">
      <c r="A50" s="172" t="s">
        <v>18</v>
      </c>
      <c r="B50" s="12" t="s">
        <v>76</v>
      </c>
      <c r="C50" s="61">
        <v>240</v>
      </c>
      <c r="D50" s="48">
        <v>8</v>
      </c>
      <c r="E50" s="49">
        <v>1</v>
      </c>
      <c r="F50" s="193">
        <f>'Приложение 5'!F119</f>
        <v>1222.5</v>
      </c>
      <c r="G50" s="193">
        <f>'Приложение 5'!G119</f>
        <v>400</v>
      </c>
      <c r="H50" s="62">
        <f>'Приложение 5'!H119</f>
        <v>400</v>
      </c>
      <c r="I50" s="9"/>
    </row>
    <row r="51" spans="1:9" ht="15.95" customHeight="1" x14ac:dyDescent="0.2">
      <c r="A51" s="171" t="s">
        <v>19</v>
      </c>
      <c r="B51" s="35" t="s">
        <v>76</v>
      </c>
      <c r="C51" s="61">
        <v>800</v>
      </c>
      <c r="D51" s="60"/>
      <c r="E51" s="49"/>
      <c r="F51" s="193">
        <f>F52</f>
        <v>3</v>
      </c>
      <c r="G51" s="193">
        <f>G52</f>
        <v>3</v>
      </c>
      <c r="H51" s="24">
        <f>H52</f>
        <v>3</v>
      </c>
      <c r="I51" s="9"/>
    </row>
    <row r="52" spans="1:9" ht="15.95" customHeight="1" x14ac:dyDescent="0.2">
      <c r="A52" s="171" t="s">
        <v>20</v>
      </c>
      <c r="B52" s="35" t="s">
        <v>76</v>
      </c>
      <c r="C52" s="61">
        <v>850</v>
      </c>
      <c r="D52" s="60">
        <v>8</v>
      </c>
      <c r="E52" s="49">
        <v>1</v>
      </c>
      <c r="F52" s="193">
        <f>'Приложение 5'!F121</f>
        <v>3</v>
      </c>
      <c r="G52" s="193">
        <f>'Приложение 5'!G121</f>
        <v>3</v>
      </c>
      <c r="H52" s="62">
        <f>'Приложение 5'!H121</f>
        <v>3</v>
      </c>
      <c r="I52" s="9"/>
    </row>
    <row r="53" spans="1:9" s="107" customFormat="1" ht="49.5" customHeight="1" x14ac:dyDescent="0.2">
      <c r="A53" s="253" t="s">
        <v>132</v>
      </c>
      <c r="B53" s="45" t="s">
        <v>78</v>
      </c>
      <c r="C53" s="18"/>
      <c r="D53" s="16"/>
      <c r="E53" s="5"/>
      <c r="F53" s="191">
        <f>F55+F57</f>
        <v>3559.6</v>
      </c>
      <c r="G53" s="191">
        <f>G55+G57</f>
        <v>0</v>
      </c>
      <c r="H53" s="19">
        <f>H55+H57</f>
        <v>0</v>
      </c>
      <c r="I53" s="106"/>
    </row>
    <row r="54" spans="1:9" ht="63.95" customHeight="1" x14ac:dyDescent="0.2">
      <c r="A54" s="173" t="s">
        <v>13</v>
      </c>
      <c r="B54" s="35" t="s">
        <v>78</v>
      </c>
      <c r="C54" s="61">
        <v>100</v>
      </c>
      <c r="D54" s="60"/>
      <c r="E54" s="49"/>
      <c r="F54" s="193">
        <f>F55</f>
        <v>3309.6</v>
      </c>
      <c r="G54" s="193">
        <f>G55</f>
        <v>0</v>
      </c>
      <c r="H54" s="62">
        <f>H55</f>
        <v>0</v>
      </c>
      <c r="I54" s="9"/>
    </row>
    <row r="55" spans="1:9" ht="18.75" x14ac:dyDescent="0.2">
      <c r="A55" s="272" t="s">
        <v>77</v>
      </c>
      <c r="B55" s="35" t="s">
        <v>78</v>
      </c>
      <c r="C55" s="61">
        <v>110</v>
      </c>
      <c r="D55" s="60">
        <v>8</v>
      </c>
      <c r="E55" s="49">
        <v>1</v>
      </c>
      <c r="F55" s="193">
        <f>'Приложение 5'!F124</f>
        <v>3309.6</v>
      </c>
      <c r="G55" s="193">
        <f>'Приложение 5'!G124</f>
        <v>0</v>
      </c>
      <c r="H55" s="193">
        <f>'Приложение 5'!H124</f>
        <v>0</v>
      </c>
      <c r="I55" s="9"/>
    </row>
    <row r="56" spans="1:9" ht="37.5" customHeight="1" x14ac:dyDescent="0.2">
      <c r="A56" s="173" t="s">
        <v>124</v>
      </c>
      <c r="B56" s="35" t="s">
        <v>78</v>
      </c>
      <c r="C56" s="61">
        <v>200</v>
      </c>
      <c r="D56" s="60"/>
      <c r="E56" s="60"/>
      <c r="F56" s="194">
        <f>F57</f>
        <v>250</v>
      </c>
      <c r="G56" s="194">
        <f>G57</f>
        <v>0</v>
      </c>
      <c r="H56" s="62">
        <f>H57</f>
        <v>0</v>
      </c>
      <c r="I56" s="9"/>
    </row>
    <row r="57" spans="1:9" ht="32.25" customHeight="1" x14ac:dyDescent="0.2">
      <c r="A57" s="271" t="s">
        <v>18</v>
      </c>
      <c r="B57" s="35" t="s">
        <v>78</v>
      </c>
      <c r="C57" s="61">
        <v>240</v>
      </c>
      <c r="D57" s="60">
        <v>8</v>
      </c>
      <c r="E57" s="60">
        <v>1</v>
      </c>
      <c r="F57" s="194">
        <f>'Приложение 5'!F126</f>
        <v>250</v>
      </c>
      <c r="G57" s="194">
        <v>0</v>
      </c>
      <c r="H57" s="62">
        <v>0</v>
      </c>
      <c r="I57" s="9"/>
    </row>
    <row r="58" spans="1:9" ht="32.1" customHeight="1" x14ac:dyDescent="0.2">
      <c r="A58" s="296" t="s">
        <v>183</v>
      </c>
      <c r="B58" s="35" t="s">
        <v>185</v>
      </c>
      <c r="C58" s="61"/>
      <c r="D58" s="60"/>
      <c r="E58" s="60"/>
      <c r="F58" s="194">
        <f>F59</f>
        <v>207</v>
      </c>
      <c r="G58" s="194">
        <f t="shared" ref="G58:H59" si="11">G59</f>
        <v>0</v>
      </c>
      <c r="H58" s="194">
        <f t="shared" si="11"/>
        <v>0</v>
      </c>
      <c r="I58" s="9"/>
    </row>
    <row r="59" spans="1:9" ht="32.1" customHeight="1" x14ac:dyDescent="0.2">
      <c r="A59" s="296" t="s">
        <v>57</v>
      </c>
      <c r="B59" s="35" t="s">
        <v>185</v>
      </c>
      <c r="C59" s="61">
        <v>200</v>
      </c>
      <c r="D59" s="60"/>
      <c r="E59" s="60"/>
      <c r="F59" s="194">
        <f>F60</f>
        <v>207</v>
      </c>
      <c r="G59" s="194">
        <f t="shared" si="11"/>
        <v>0</v>
      </c>
      <c r="H59" s="194">
        <f t="shared" si="11"/>
        <v>0</v>
      </c>
      <c r="I59" s="9"/>
    </row>
    <row r="60" spans="1:9" ht="32.1" customHeight="1" x14ac:dyDescent="0.2">
      <c r="A60" s="296" t="s">
        <v>18</v>
      </c>
      <c r="B60" s="35" t="s">
        <v>185</v>
      </c>
      <c r="C60" s="61">
        <v>240</v>
      </c>
      <c r="D60" s="60">
        <v>8</v>
      </c>
      <c r="E60" s="60">
        <v>1</v>
      </c>
      <c r="F60" s="194">
        <f>'Приложение 5'!F129</f>
        <v>207</v>
      </c>
      <c r="G60" s="194">
        <f>'Приложение 5'!G129</f>
        <v>0</v>
      </c>
      <c r="H60" s="194">
        <f>'Приложение 5'!H129</f>
        <v>0</v>
      </c>
      <c r="I60" s="9"/>
    </row>
    <row r="61" spans="1:9" ht="32.1" customHeight="1" x14ac:dyDescent="0.2">
      <c r="A61" s="296" t="s">
        <v>184</v>
      </c>
      <c r="B61" s="35" t="s">
        <v>185</v>
      </c>
      <c r="C61" s="61"/>
      <c r="D61" s="60"/>
      <c r="E61" s="60"/>
      <c r="F61" s="194">
        <f>F62</f>
        <v>6.6</v>
      </c>
      <c r="G61" s="194">
        <f t="shared" ref="G61:H62" si="12">G62</f>
        <v>0</v>
      </c>
      <c r="H61" s="194">
        <f t="shared" si="12"/>
        <v>0</v>
      </c>
      <c r="I61" s="9"/>
    </row>
    <row r="62" spans="1:9" ht="32.1" customHeight="1" x14ac:dyDescent="0.2">
      <c r="A62" s="296" t="s">
        <v>57</v>
      </c>
      <c r="B62" s="35" t="s">
        <v>185</v>
      </c>
      <c r="C62" s="61">
        <v>200</v>
      </c>
      <c r="D62" s="60"/>
      <c r="E62" s="60"/>
      <c r="F62" s="194">
        <f>F63</f>
        <v>6.6</v>
      </c>
      <c r="G62" s="194">
        <f t="shared" si="12"/>
        <v>0</v>
      </c>
      <c r="H62" s="194">
        <f t="shared" si="12"/>
        <v>0</v>
      </c>
      <c r="I62" s="9"/>
    </row>
    <row r="63" spans="1:9" ht="32.1" customHeight="1" x14ac:dyDescent="0.2">
      <c r="A63" s="296" t="s">
        <v>18</v>
      </c>
      <c r="B63" s="35" t="s">
        <v>185</v>
      </c>
      <c r="C63" s="61">
        <v>240</v>
      </c>
      <c r="D63" s="60">
        <v>8</v>
      </c>
      <c r="E63" s="60">
        <v>1</v>
      </c>
      <c r="F63" s="194">
        <f>'Приложение 5'!F132</f>
        <v>6.6</v>
      </c>
      <c r="G63" s="194">
        <f>'Приложение 5'!G132</f>
        <v>0</v>
      </c>
      <c r="H63" s="194">
        <f>'Приложение 5'!H132</f>
        <v>0</v>
      </c>
      <c r="I63" s="9"/>
    </row>
    <row r="64" spans="1:9" s="107" customFormat="1" ht="36.75" customHeight="1" x14ac:dyDescent="0.2">
      <c r="A64" s="253" t="s">
        <v>150</v>
      </c>
      <c r="B64" s="45" t="s">
        <v>85</v>
      </c>
      <c r="C64" s="18" t="s">
        <v>7</v>
      </c>
      <c r="D64" s="293"/>
      <c r="E64" s="293"/>
      <c r="F64" s="294">
        <f>F65+F72</f>
        <v>3454.5</v>
      </c>
      <c r="G64" s="294">
        <f t="shared" ref="G64:H64" si="13">G65+G72</f>
        <v>1188.2</v>
      </c>
      <c r="H64" s="195">
        <f t="shared" si="13"/>
        <v>1172.5999999999999</v>
      </c>
      <c r="I64" s="106"/>
    </row>
    <row r="65" spans="1:9" s="107" customFormat="1" ht="39" customHeight="1" x14ac:dyDescent="0.2">
      <c r="A65" s="253" t="s">
        <v>164</v>
      </c>
      <c r="B65" s="6" t="s">
        <v>86</v>
      </c>
      <c r="C65" s="7"/>
      <c r="D65" s="4"/>
      <c r="E65" s="5"/>
      <c r="F65" s="191">
        <f>F66+F68+F70</f>
        <v>1514.4</v>
      </c>
      <c r="G65" s="191">
        <f>G67+G68+G70</f>
        <v>1188.2</v>
      </c>
      <c r="H65" s="19">
        <f>H67+H68+H70</f>
        <v>1172.5999999999999</v>
      </c>
      <c r="I65" s="106"/>
    </row>
    <row r="66" spans="1:9" ht="63" x14ac:dyDescent="0.2">
      <c r="A66" s="171" t="s">
        <v>13</v>
      </c>
      <c r="B66" s="12" t="s">
        <v>86</v>
      </c>
      <c r="C66" s="61">
        <v>100</v>
      </c>
      <c r="D66" s="48"/>
      <c r="E66" s="49"/>
      <c r="F66" s="193">
        <f>F67</f>
        <v>664.9</v>
      </c>
      <c r="G66" s="193">
        <f>G71</f>
        <v>10</v>
      </c>
      <c r="H66" s="62">
        <f>H71</f>
        <v>10</v>
      </c>
      <c r="I66" s="9"/>
    </row>
    <row r="67" spans="1:9" ht="18.75" x14ac:dyDescent="0.2">
      <c r="A67" s="174" t="s">
        <v>77</v>
      </c>
      <c r="B67" s="92" t="s">
        <v>86</v>
      </c>
      <c r="C67" s="23">
        <v>110</v>
      </c>
      <c r="D67" s="60">
        <v>11</v>
      </c>
      <c r="E67" s="60">
        <v>2</v>
      </c>
      <c r="F67" s="194">
        <f>'Приложение 5'!F144</f>
        <v>664.9</v>
      </c>
      <c r="G67" s="194">
        <f>'Приложение 5'!G144</f>
        <v>803.2</v>
      </c>
      <c r="H67" s="24">
        <f>'Приложение 5'!H144</f>
        <v>787.6</v>
      </c>
      <c r="I67" s="9"/>
    </row>
    <row r="68" spans="1:9" ht="31.5" x14ac:dyDescent="0.2">
      <c r="A68" s="171" t="s">
        <v>124</v>
      </c>
      <c r="B68" s="12" t="s">
        <v>86</v>
      </c>
      <c r="C68" s="61">
        <v>200</v>
      </c>
      <c r="D68" s="48"/>
      <c r="E68" s="49"/>
      <c r="F68" s="193">
        <f>F69</f>
        <v>829.5</v>
      </c>
      <c r="G68" s="193">
        <f t="shared" ref="G68:H68" si="14">G69</f>
        <v>375</v>
      </c>
      <c r="H68" s="193">
        <f t="shared" si="14"/>
        <v>375</v>
      </c>
      <c r="I68" s="9"/>
    </row>
    <row r="69" spans="1:9" ht="31.5" x14ac:dyDescent="0.2">
      <c r="A69" s="172" t="s">
        <v>18</v>
      </c>
      <c r="B69" s="92" t="s">
        <v>86</v>
      </c>
      <c r="C69" s="23">
        <v>240</v>
      </c>
      <c r="D69" s="60">
        <v>11</v>
      </c>
      <c r="E69" s="60">
        <v>2</v>
      </c>
      <c r="F69" s="194">
        <f>'Приложение 5'!F146</f>
        <v>829.5</v>
      </c>
      <c r="G69" s="194">
        <f>'Приложение 5'!G146</f>
        <v>375</v>
      </c>
      <c r="H69" s="24">
        <f>'Приложение 5'!H146</f>
        <v>375</v>
      </c>
      <c r="I69" s="9"/>
    </row>
    <row r="70" spans="1:9" ht="18.75" x14ac:dyDescent="0.2">
      <c r="A70" s="171" t="s">
        <v>19</v>
      </c>
      <c r="B70" s="12" t="s">
        <v>86</v>
      </c>
      <c r="C70" s="61">
        <v>800</v>
      </c>
      <c r="D70" s="48"/>
      <c r="E70" s="49"/>
      <c r="F70" s="193">
        <f>F71</f>
        <v>20</v>
      </c>
      <c r="G70" s="193">
        <f t="shared" ref="G70:H70" si="15">G71</f>
        <v>10</v>
      </c>
      <c r="H70" s="193">
        <f t="shared" si="15"/>
        <v>10</v>
      </c>
      <c r="I70" s="9"/>
    </row>
    <row r="71" spans="1:9" ht="18.75" x14ac:dyDescent="0.2">
      <c r="A71" s="171" t="s">
        <v>20</v>
      </c>
      <c r="B71" s="92" t="s">
        <v>86</v>
      </c>
      <c r="C71" s="23">
        <v>850</v>
      </c>
      <c r="D71" s="60">
        <v>11</v>
      </c>
      <c r="E71" s="60">
        <v>2</v>
      </c>
      <c r="F71" s="194">
        <f>'Приложение 5'!F148</f>
        <v>20</v>
      </c>
      <c r="G71" s="194">
        <f>'Приложение 5'!G148</f>
        <v>10</v>
      </c>
      <c r="H71" s="24">
        <f>'Приложение 5'!H148</f>
        <v>10</v>
      </c>
      <c r="I71" s="9"/>
    </row>
    <row r="72" spans="1:9" s="107" customFormat="1" ht="63" x14ac:dyDescent="0.2">
      <c r="A72" s="253" t="s">
        <v>132</v>
      </c>
      <c r="B72" s="45" t="s">
        <v>135</v>
      </c>
      <c r="C72" s="18"/>
      <c r="D72" s="16"/>
      <c r="E72" s="5"/>
      <c r="F72" s="191">
        <f>F73</f>
        <v>1940.1</v>
      </c>
      <c r="G72" s="191">
        <f t="shared" ref="G72:H72" si="16">G73</f>
        <v>0</v>
      </c>
      <c r="H72" s="191">
        <f t="shared" si="16"/>
        <v>0</v>
      </c>
      <c r="I72" s="106"/>
    </row>
    <row r="73" spans="1:9" ht="63" x14ac:dyDescent="0.2">
      <c r="A73" s="171" t="s">
        <v>13</v>
      </c>
      <c r="B73" s="35" t="s">
        <v>135</v>
      </c>
      <c r="C73" s="61">
        <v>100</v>
      </c>
      <c r="D73" s="60"/>
      <c r="E73" s="49"/>
      <c r="F73" s="193">
        <f>F74</f>
        <v>1940.1</v>
      </c>
      <c r="G73" s="193">
        <f>G74</f>
        <v>0</v>
      </c>
      <c r="H73" s="62">
        <f>H74</f>
        <v>0</v>
      </c>
      <c r="I73" s="9"/>
    </row>
    <row r="74" spans="1:9" ht="18.75" x14ac:dyDescent="0.2">
      <c r="A74" s="174" t="s">
        <v>77</v>
      </c>
      <c r="B74" s="35" t="s">
        <v>135</v>
      </c>
      <c r="C74" s="61">
        <v>110</v>
      </c>
      <c r="D74" s="60">
        <v>11</v>
      </c>
      <c r="E74" s="49">
        <v>2</v>
      </c>
      <c r="F74" s="193">
        <f>'Приложение 5'!F151</f>
        <v>1940.1</v>
      </c>
      <c r="G74" s="193"/>
      <c r="H74" s="62"/>
      <c r="I74" s="9"/>
    </row>
    <row r="75" spans="1:9" s="107" customFormat="1" ht="18.75" x14ac:dyDescent="0.2">
      <c r="A75" s="109" t="s">
        <v>9</v>
      </c>
      <c r="B75" s="6" t="s">
        <v>10</v>
      </c>
      <c r="C75" s="7" t="s">
        <v>7</v>
      </c>
      <c r="D75" s="4"/>
      <c r="E75" s="5"/>
      <c r="F75" s="191">
        <f>F76+F79+F84+F87+F90+F96+F100+F105+F108+F113+F116+F119+F122</f>
        <v>6154.6</v>
      </c>
      <c r="G75" s="191">
        <f t="shared" ref="G75:H75" si="17">G76+G79+G84+G87+G90+G96+G100+G105+G108+G113+G116+G119+G122</f>
        <v>4580.7000000000007</v>
      </c>
      <c r="H75" s="191">
        <f t="shared" si="17"/>
        <v>5883.6000000000013</v>
      </c>
      <c r="I75" s="106"/>
    </row>
    <row r="76" spans="1:9" s="107" customFormat="1" ht="32.1" customHeight="1" x14ac:dyDescent="0.2">
      <c r="A76" s="109" t="s">
        <v>22</v>
      </c>
      <c r="B76" s="6" t="s">
        <v>23</v>
      </c>
      <c r="C76" s="7"/>
      <c r="D76" s="4"/>
      <c r="E76" s="5"/>
      <c r="F76" s="191">
        <f t="shared" ref="F76:H77" si="18">F77</f>
        <v>1525.3</v>
      </c>
      <c r="G76" s="191">
        <f t="shared" si="18"/>
        <v>1811.7</v>
      </c>
      <c r="H76" s="8">
        <f t="shared" si="18"/>
        <v>2844.3</v>
      </c>
      <c r="I76" s="106"/>
    </row>
    <row r="77" spans="1:9" ht="63.95" customHeight="1" x14ac:dyDescent="0.2">
      <c r="A77" s="171" t="s">
        <v>13</v>
      </c>
      <c r="B77" s="12" t="s">
        <v>23</v>
      </c>
      <c r="C77" s="13">
        <v>100</v>
      </c>
      <c r="D77" s="10"/>
      <c r="E77" s="11"/>
      <c r="F77" s="192">
        <f t="shared" si="18"/>
        <v>1525.3</v>
      </c>
      <c r="G77" s="192">
        <f t="shared" si="18"/>
        <v>1811.7</v>
      </c>
      <c r="H77" s="14">
        <f t="shared" si="18"/>
        <v>2844.3</v>
      </c>
      <c r="I77" s="9"/>
    </row>
    <row r="78" spans="1:9" ht="32.1" customHeight="1" x14ac:dyDescent="0.2">
      <c r="A78" s="171" t="s">
        <v>14</v>
      </c>
      <c r="B78" s="12" t="s">
        <v>23</v>
      </c>
      <c r="C78" s="13">
        <v>120</v>
      </c>
      <c r="D78" s="10">
        <v>1</v>
      </c>
      <c r="E78" s="11">
        <v>4</v>
      </c>
      <c r="F78" s="192">
        <f>'Приложение 5'!F20</f>
        <v>1525.3</v>
      </c>
      <c r="G78" s="192">
        <f>'Приложение 5'!G20</f>
        <v>1811.7</v>
      </c>
      <c r="H78" s="14">
        <f>'Приложение 5'!H20</f>
        <v>2844.3</v>
      </c>
      <c r="I78" s="9"/>
    </row>
    <row r="79" spans="1:9" ht="15.95" customHeight="1" x14ac:dyDescent="0.2">
      <c r="A79" s="109" t="s">
        <v>16</v>
      </c>
      <c r="B79" s="6" t="s">
        <v>17</v>
      </c>
      <c r="C79" s="7" t="s">
        <v>7</v>
      </c>
      <c r="D79" s="4"/>
      <c r="E79" s="5"/>
      <c r="F79" s="191">
        <f>F80+F82</f>
        <v>1651.6999999999998</v>
      </c>
      <c r="G79" s="191">
        <f>G80+G82</f>
        <v>1500</v>
      </c>
      <c r="H79" s="8">
        <f>H80+H82</f>
        <v>1500</v>
      </c>
      <c r="I79" s="9"/>
    </row>
    <row r="80" spans="1:9" ht="32.1" customHeight="1" x14ac:dyDescent="0.2">
      <c r="A80" s="171" t="s">
        <v>124</v>
      </c>
      <c r="B80" s="92" t="s">
        <v>17</v>
      </c>
      <c r="C80" s="23">
        <v>200</v>
      </c>
      <c r="D80" s="21"/>
      <c r="E80" s="21"/>
      <c r="F80" s="168">
        <f>F81</f>
        <v>1302.0999999999999</v>
      </c>
      <c r="G80" s="168">
        <f>G81</f>
        <v>1300</v>
      </c>
      <c r="H80" s="24">
        <f>H81</f>
        <v>1300</v>
      </c>
      <c r="I80" s="9"/>
    </row>
    <row r="81" spans="1:9" ht="32.1" customHeight="1" x14ac:dyDescent="0.2">
      <c r="A81" s="171" t="s">
        <v>18</v>
      </c>
      <c r="B81" s="92" t="s">
        <v>17</v>
      </c>
      <c r="C81" s="23">
        <v>240</v>
      </c>
      <c r="D81" s="21">
        <v>1</v>
      </c>
      <c r="E81" s="21">
        <v>4</v>
      </c>
      <c r="F81" s="168">
        <f>'Приложение 5'!F23</f>
        <v>1302.0999999999999</v>
      </c>
      <c r="G81" s="168">
        <f>'Приложение 5'!G23</f>
        <v>1300</v>
      </c>
      <c r="H81" s="24">
        <f>'Приложение 5'!H23</f>
        <v>1300</v>
      </c>
      <c r="I81" s="9"/>
    </row>
    <row r="82" spans="1:9" ht="15.95" customHeight="1" x14ac:dyDescent="0.2">
      <c r="A82" s="171" t="s">
        <v>19</v>
      </c>
      <c r="B82" s="92" t="s">
        <v>17</v>
      </c>
      <c r="C82" s="23">
        <v>800</v>
      </c>
      <c r="D82" s="21"/>
      <c r="E82" s="21"/>
      <c r="F82" s="168">
        <f>F83</f>
        <v>349.6</v>
      </c>
      <c r="G82" s="168">
        <f>G83</f>
        <v>200</v>
      </c>
      <c r="H82" s="24">
        <f>H83</f>
        <v>200</v>
      </c>
      <c r="I82" s="9"/>
    </row>
    <row r="83" spans="1:9" ht="15.95" customHeight="1" x14ac:dyDescent="0.2">
      <c r="A83" s="171" t="s">
        <v>20</v>
      </c>
      <c r="B83" s="92" t="s">
        <v>17</v>
      </c>
      <c r="C83" s="23">
        <v>850</v>
      </c>
      <c r="D83" s="21">
        <v>1</v>
      </c>
      <c r="E83" s="21">
        <v>4</v>
      </c>
      <c r="F83" s="168">
        <f>'Приложение 5'!F25</f>
        <v>349.6</v>
      </c>
      <c r="G83" s="168">
        <f>'Приложение 5'!G25</f>
        <v>200</v>
      </c>
      <c r="H83" s="24">
        <f>'Приложение 5'!H25</f>
        <v>200</v>
      </c>
      <c r="I83" s="9"/>
    </row>
    <row r="84" spans="1:9" s="107" customFormat="1" ht="32.1" customHeight="1" x14ac:dyDescent="0.2">
      <c r="A84" s="109" t="s">
        <v>98</v>
      </c>
      <c r="B84" s="108" t="s">
        <v>25</v>
      </c>
      <c r="C84" s="18"/>
      <c r="D84" s="16"/>
      <c r="E84" s="16"/>
      <c r="F84" s="190">
        <f t="shared" ref="F84:H85" si="19">F85</f>
        <v>24.5</v>
      </c>
      <c r="G84" s="190">
        <f t="shared" si="19"/>
        <v>24.5</v>
      </c>
      <c r="H84" s="19">
        <f t="shared" si="19"/>
        <v>24.5</v>
      </c>
      <c r="I84" s="106"/>
    </row>
    <row r="85" spans="1:9" ht="15.95" customHeight="1" x14ac:dyDescent="0.2">
      <c r="A85" s="171" t="s">
        <v>26</v>
      </c>
      <c r="B85" s="92" t="s">
        <v>25</v>
      </c>
      <c r="C85" s="23">
        <v>500</v>
      </c>
      <c r="D85" s="21"/>
      <c r="E85" s="21"/>
      <c r="F85" s="168">
        <f t="shared" si="19"/>
        <v>24.5</v>
      </c>
      <c r="G85" s="168">
        <f t="shared" si="19"/>
        <v>24.5</v>
      </c>
      <c r="H85" s="24">
        <f t="shared" si="19"/>
        <v>24.5</v>
      </c>
      <c r="I85" s="9"/>
    </row>
    <row r="86" spans="1:9" ht="15" customHeight="1" x14ac:dyDescent="0.2">
      <c r="A86" s="171" t="s">
        <v>27</v>
      </c>
      <c r="B86" s="92" t="s">
        <v>25</v>
      </c>
      <c r="C86" s="23">
        <v>540</v>
      </c>
      <c r="D86" s="21">
        <v>1</v>
      </c>
      <c r="E86" s="21">
        <v>6</v>
      </c>
      <c r="F86" s="168">
        <f>'Приложение 5'!F36</f>
        <v>24.5</v>
      </c>
      <c r="G86" s="168">
        <f>'Приложение 5'!G36</f>
        <v>24.5</v>
      </c>
      <c r="H86" s="24">
        <f>'Приложение 5'!H36</f>
        <v>24.5</v>
      </c>
      <c r="I86" s="9"/>
    </row>
    <row r="87" spans="1:9" s="107" customFormat="1" ht="27.75" customHeight="1" x14ac:dyDescent="0.2">
      <c r="A87" s="109" t="s">
        <v>35</v>
      </c>
      <c r="B87" s="108" t="s">
        <v>36</v>
      </c>
      <c r="C87" s="18" t="s">
        <v>7</v>
      </c>
      <c r="D87" s="16"/>
      <c r="E87" s="16"/>
      <c r="F87" s="190">
        <f t="shared" ref="F87:H88" si="20">F88</f>
        <v>150</v>
      </c>
      <c r="G87" s="190">
        <f t="shared" si="20"/>
        <v>0</v>
      </c>
      <c r="H87" s="19">
        <f t="shared" si="20"/>
        <v>0</v>
      </c>
      <c r="I87" s="106"/>
    </row>
    <row r="88" spans="1:9" ht="27.75" customHeight="1" x14ac:dyDescent="0.2">
      <c r="A88" s="171" t="s">
        <v>124</v>
      </c>
      <c r="B88" s="92" t="s">
        <v>36</v>
      </c>
      <c r="C88" s="23">
        <v>200</v>
      </c>
      <c r="D88" s="21"/>
      <c r="E88" s="21"/>
      <c r="F88" s="168">
        <f t="shared" si="20"/>
        <v>150</v>
      </c>
      <c r="G88" s="168">
        <f t="shared" si="20"/>
        <v>0</v>
      </c>
      <c r="H88" s="24">
        <f t="shared" si="20"/>
        <v>0</v>
      </c>
      <c r="I88" s="9"/>
    </row>
    <row r="89" spans="1:9" ht="28.5" customHeight="1" x14ac:dyDescent="0.2">
      <c r="A89" s="171" t="s">
        <v>18</v>
      </c>
      <c r="B89" s="92" t="s">
        <v>36</v>
      </c>
      <c r="C89" s="23">
        <v>240</v>
      </c>
      <c r="D89" s="21">
        <v>1</v>
      </c>
      <c r="E89" s="21">
        <v>13</v>
      </c>
      <c r="F89" s="168">
        <f>'Приложение 5'!F51</f>
        <v>150</v>
      </c>
      <c r="G89" s="168"/>
      <c r="H89" s="24"/>
      <c r="I89" s="9"/>
    </row>
    <row r="90" spans="1:9" s="107" customFormat="1" ht="18.75" x14ac:dyDescent="0.2">
      <c r="A90" s="109" t="s">
        <v>37</v>
      </c>
      <c r="B90" s="17" t="s">
        <v>38</v>
      </c>
      <c r="C90" s="7" t="s">
        <v>7</v>
      </c>
      <c r="D90" s="16"/>
      <c r="E90" s="16"/>
      <c r="F90" s="190">
        <f>F91+F93</f>
        <v>42.8</v>
      </c>
      <c r="G90" s="190">
        <f>G91+G93</f>
        <v>5</v>
      </c>
      <c r="H90" s="19">
        <f>H91+H93</f>
        <v>5</v>
      </c>
      <c r="I90" s="106"/>
    </row>
    <row r="91" spans="1:9" ht="31.5" customHeight="1" x14ac:dyDescent="0.2">
      <c r="A91" s="171" t="s">
        <v>124</v>
      </c>
      <c r="B91" s="22" t="s">
        <v>38</v>
      </c>
      <c r="C91" s="13">
        <v>200</v>
      </c>
      <c r="D91" s="21"/>
      <c r="E91" s="21"/>
      <c r="F91" s="168">
        <f>F92</f>
        <v>37.799999999999997</v>
      </c>
      <c r="G91" s="168">
        <f>G92</f>
        <v>0</v>
      </c>
      <c r="H91" s="24">
        <f>H92</f>
        <v>0</v>
      </c>
      <c r="I91" s="9"/>
    </row>
    <row r="92" spans="1:9" ht="32.1" customHeight="1" x14ac:dyDescent="0.2">
      <c r="A92" s="171" t="s">
        <v>18</v>
      </c>
      <c r="B92" s="22" t="s">
        <v>38</v>
      </c>
      <c r="C92" s="13">
        <v>240</v>
      </c>
      <c r="D92" s="21">
        <v>1</v>
      </c>
      <c r="E92" s="21">
        <v>13</v>
      </c>
      <c r="F92" s="192">
        <f>'Приложение 5'!F54</f>
        <v>37.799999999999997</v>
      </c>
      <c r="G92" s="192">
        <f>'Приложение 5'!G54</f>
        <v>0</v>
      </c>
      <c r="H92" s="192">
        <f>'Приложение 5'!H54</f>
        <v>0</v>
      </c>
      <c r="I92" s="9"/>
    </row>
    <row r="93" spans="1:9" ht="15.95" customHeight="1" x14ac:dyDescent="0.2">
      <c r="A93" s="171" t="s">
        <v>19</v>
      </c>
      <c r="B93" s="22" t="s">
        <v>38</v>
      </c>
      <c r="C93" s="13">
        <v>800</v>
      </c>
      <c r="D93" s="21">
        <v>1</v>
      </c>
      <c r="E93" s="21">
        <v>13</v>
      </c>
      <c r="F93" s="168">
        <f>F94+F95</f>
        <v>5</v>
      </c>
      <c r="G93" s="168">
        <f>G94+G95</f>
        <v>5</v>
      </c>
      <c r="H93" s="24">
        <f>H94+H95</f>
        <v>5</v>
      </c>
      <c r="I93" s="9"/>
    </row>
    <row r="94" spans="1:9" ht="15.95" hidden="1" customHeight="1" x14ac:dyDescent="0.2">
      <c r="A94" s="171" t="s">
        <v>39</v>
      </c>
      <c r="B94" s="22" t="s">
        <v>38</v>
      </c>
      <c r="C94" s="13">
        <v>830</v>
      </c>
      <c r="D94" s="21">
        <v>1</v>
      </c>
      <c r="E94" s="21">
        <v>13</v>
      </c>
      <c r="F94" s="168"/>
      <c r="G94" s="168"/>
      <c r="H94" s="24"/>
      <c r="I94" s="9"/>
    </row>
    <row r="95" spans="1:9" ht="15.95" customHeight="1" x14ac:dyDescent="0.2">
      <c r="A95" s="171" t="s">
        <v>20</v>
      </c>
      <c r="B95" s="22" t="s">
        <v>38</v>
      </c>
      <c r="C95" s="13">
        <v>850</v>
      </c>
      <c r="D95" s="21">
        <v>1</v>
      </c>
      <c r="E95" s="21">
        <v>13</v>
      </c>
      <c r="F95" s="168">
        <f>'Приложение 5'!F57</f>
        <v>5</v>
      </c>
      <c r="G95" s="168">
        <f>'Приложение 5'!G52</f>
        <v>5</v>
      </c>
      <c r="H95" s="24">
        <f>'Приложение 5'!H52</f>
        <v>5</v>
      </c>
      <c r="I95" s="9"/>
    </row>
    <row r="96" spans="1:9" s="107" customFormat="1" ht="32.1" customHeight="1" x14ac:dyDescent="0.2">
      <c r="A96" s="109" t="s">
        <v>83</v>
      </c>
      <c r="B96" s="6" t="s">
        <v>122</v>
      </c>
      <c r="C96" s="7" t="s">
        <v>7</v>
      </c>
      <c r="D96" s="4"/>
      <c r="E96" s="5"/>
      <c r="F96" s="191">
        <f t="shared" ref="F96:H97" si="21">F97</f>
        <v>195.6</v>
      </c>
      <c r="G96" s="191">
        <f t="shared" si="21"/>
        <v>170.6</v>
      </c>
      <c r="H96" s="8">
        <f t="shared" si="21"/>
        <v>170.6</v>
      </c>
      <c r="I96" s="106"/>
    </row>
    <row r="97" spans="1:9" ht="15.95" customHeight="1" x14ac:dyDescent="0.2">
      <c r="A97" s="172" t="s">
        <v>84</v>
      </c>
      <c r="B97" s="12" t="s">
        <v>122</v>
      </c>
      <c r="C97" s="57">
        <v>300</v>
      </c>
      <c r="D97" s="48"/>
      <c r="E97" s="49"/>
      <c r="F97" s="193">
        <f>F98+F99</f>
        <v>195.6</v>
      </c>
      <c r="G97" s="193">
        <f t="shared" si="21"/>
        <v>170.6</v>
      </c>
      <c r="H97" s="58">
        <f t="shared" si="21"/>
        <v>170.6</v>
      </c>
      <c r="I97" s="9"/>
    </row>
    <row r="98" spans="1:9" ht="18.75" x14ac:dyDescent="0.2">
      <c r="A98" s="173" t="s">
        <v>345</v>
      </c>
      <c r="B98" s="12" t="s">
        <v>122</v>
      </c>
      <c r="C98" s="57">
        <v>310</v>
      </c>
      <c r="D98" s="48">
        <v>10</v>
      </c>
      <c r="E98" s="49">
        <v>1</v>
      </c>
      <c r="F98" s="193">
        <f>'Приложение 5'!F138</f>
        <v>195.6</v>
      </c>
      <c r="G98" s="193">
        <f>'Приложение 5'!G138</f>
        <v>170.6</v>
      </c>
      <c r="H98" s="58">
        <f>'Приложение 5'!H138</f>
        <v>170.6</v>
      </c>
      <c r="I98" s="9"/>
    </row>
    <row r="99" spans="1:9" ht="31.5" customHeight="1" x14ac:dyDescent="0.2">
      <c r="A99" s="173" t="s">
        <v>126</v>
      </c>
      <c r="B99" s="12" t="s">
        <v>122</v>
      </c>
      <c r="C99" s="57">
        <v>320</v>
      </c>
      <c r="D99" s="48">
        <v>10</v>
      </c>
      <c r="E99" s="49">
        <v>1</v>
      </c>
      <c r="F99" s="193">
        <f>'Приложение 5'!F139</f>
        <v>0</v>
      </c>
      <c r="G99" s="193">
        <f>'Приложение 5'!G139</f>
        <v>0</v>
      </c>
      <c r="H99" s="58">
        <f>'Приложение 5'!H139</f>
        <v>0</v>
      </c>
      <c r="I99" s="9"/>
    </row>
    <row r="100" spans="1:9" ht="63.95" customHeight="1" x14ac:dyDescent="0.2">
      <c r="A100" s="171" t="s">
        <v>13</v>
      </c>
      <c r="B100" s="6" t="s">
        <v>12</v>
      </c>
      <c r="C100" s="13">
        <v>100</v>
      </c>
      <c r="D100" s="10"/>
      <c r="E100" s="11"/>
      <c r="F100" s="191">
        <f t="shared" ref="F100:H100" si="22">F101</f>
        <v>740.2</v>
      </c>
      <c r="G100" s="192">
        <f t="shared" si="22"/>
        <v>740.2</v>
      </c>
      <c r="H100" s="14">
        <f t="shared" si="22"/>
        <v>740.2</v>
      </c>
      <c r="I100" s="9"/>
    </row>
    <row r="101" spans="1:9" ht="32.1" customHeight="1" x14ac:dyDescent="0.2">
      <c r="A101" s="171" t="s">
        <v>14</v>
      </c>
      <c r="B101" s="12" t="s">
        <v>12</v>
      </c>
      <c r="C101" s="13">
        <v>120</v>
      </c>
      <c r="D101" s="10">
        <v>1</v>
      </c>
      <c r="E101" s="11">
        <v>2</v>
      </c>
      <c r="F101" s="192">
        <f>'Приложение 5'!F15</f>
        <v>740.2</v>
      </c>
      <c r="G101" s="192">
        <f>'Приложение 5'!G15</f>
        <v>740.2</v>
      </c>
      <c r="H101" s="14">
        <f>'Приложение 5'!H15</f>
        <v>740.2</v>
      </c>
      <c r="I101" s="9"/>
    </row>
    <row r="102" spans="1:9" ht="32.1" hidden="1" customHeight="1" x14ac:dyDescent="0.2">
      <c r="A102" s="109" t="s">
        <v>29</v>
      </c>
      <c r="B102" s="45" t="s">
        <v>30</v>
      </c>
      <c r="C102" s="18"/>
      <c r="D102" s="16"/>
      <c r="E102" s="16"/>
      <c r="F102" s="190">
        <f t="shared" ref="F102:H103" si="23">F103</f>
        <v>0</v>
      </c>
      <c r="G102" s="190">
        <f t="shared" si="23"/>
        <v>0</v>
      </c>
      <c r="H102" s="19">
        <f t="shared" si="23"/>
        <v>0</v>
      </c>
      <c r="I102" s="9"/>
    </row>
    <row r="103" spans="1:9" ht="32.1" hidden="1" customHeight="1" x14ac:dyDescent="0.2">
      <c r="A103" s="171" t="s">
        <v>124</v>
      </c>
      <c r="B103" s="35" t="s">
        <v>30</v>
      </c>
      <c r="C103" s="23">
        <v>200</v>
      </c>
      <c r="D103" s="21"/>
      <c r="E103" s="21"/>
      <c r="F103" s="168">
        <f t="shared" si="23"/>
        <v>0</v>
      </c>
      <c r="G103" s="168">
        <f t="shared" si="23"/>
        <v>0</v>
      </c>
      <c r="H103" s="24">
        <f t="shared" si="23"/>
        <v>0</v>
      </c>
      <c r="I103" s="9"/>
    </row>
    <row r="104" spans="1:9" ht="32.1" hidden="1" customHeight="1" x14ac:dyDescent="0.2">
      <c r="A104" s="171" t="s">
        <v>18</v>
      </c>
      <c r="B104" s="35" t="s">
        <v>30</v>
      </c>
      <c r="C104" s="23">
        <v>240</v>
      </c>
      <c r="D104" s="21">
        <v>1</v>
      </c>
      <c r="E104" s="21">
        <v>7</v>
      </c>
      <c r="F104" s="168">
        <f>'Приложение 5'!F41</f>
        <v>0</v>
      </c>
      <c r="G104" s="168"/>
      <c r="H104" s="24"/>
      <c r="I104" s="9"/>
    </row>
    <row r="105" spans="1:9" s="107" customFormat="1" ht="15.95" customHeight="1" x14ac:dyDescent="0.2">
      <c r="A105" s="109" t="s">
        <v>123</v>
      </c>
      <c r="B105" s="6" t="s">
        <v>32</v>
      </c>
      <c r="C105" s="7" t="s">
        <v>7</v>
      </c>
      <c r="D105" s="4"/>
      <c r="E105" s="5"/>
      <c r="F105" s="191">
        <f t="shared" ref="F105:H106" si="24">F106</f>
        <v>10</v>
      </c>
      <c r="G105" s="191">
        <f t="shared" si="24"/>
        <v>10</v>
      </c>
      <c r="H105" s="8">
        <f t="shared" si="24"/>
        <v>10</v>
      </c>
      <c r="I105" s="106"/>
    </row>
    <row r="106" spans="1:9" ht="15.95" customHeight="1" x14ac:dyDescent="0.2">
      <c r="A106" s="171" t="s">
        <v>19</v>
      </c>
      <c r="B106" s="12" t="s">
        <v>32</v>
      </c>
      <c r="C106" s="13">
        <v>800</v>
      </c>
      <c r="D106" s="10"/>
      <c r="E106" s="11"/>
      <c r="F106" s="192">
        <f t="shared" si="24"/>
        <v>10</v>
      </c>
      <c r="G106" s="192">
        <f t="shared" si="24"/>
        <v>10</v>
      </c>
      <c r="H106" s="14">
        <f t="shared" si="24"/>
        <v>10</v>
      </c>
      <c r="I106" s="9"/>
    </row>
    <row r="107" spans="1:9" ht="15.95" customHeight="1" x14ac:dyDescent="0.2">
      <c r="A107" s="171" t="s">
        <v>33</v>
      </c>
      <c r="B107" s="12" t="s">
        <v>32</v>
      </c>
      <c r="C107" s="13">
        <v>870</v>
      </c>
      <c r="D107" s="10">
        <v>1</v>
      </c>
      <c r="E107" s="11">
        <v>11</v>
      </c>
      <c r="F107" s="192">
        <f>'Приложение 5'!F46</f>
        <v>10</v>
      </c>
      <c r="G107" s="192">
        <f>'Приложение 5'!G46</f>
        <v>10</v>
      </c>
      <c r="H107" s="14">
        <f>'Приложение 5'!H46</f>
        <v>10</v>
      </c>
      <c r="I107" s="9"/>
    </row>
    <row r="108" spans="1:9" s="107" customFormat="1" ht="32.1" customHeight="1" x14ac:dyDescent="0.2">
      <c r="A108" s="109" t="s">
        <v>41</v>
      </c>
      <c r="B108" s="6" t="s">
        <v>42</v>
      </c>
      <c r="C108" s="110" t="s">
        <v>7</v>
      </c>
      <c r="D108" s="4"/>
      <c r="E108" s="5"/>
      <c r="F108" s="329">
        <f>F109+F111</f>
        <v>110</v>
      </c>
      <c r="G108" s="329">
        <f>G109+G111</f>
        <v>111.1</v>
      </c>
      <c r="H108" s="330">
        <f>H109+H111</f>
        <v>115.5</v>
      </c>
      <c r="I108" s="106"/>
    </row>
    <row r="109" spans="1:9" s="107" customFormat="1" ht="63.95" customHeight="1" x14ac:dyDescent="0.2">
      <c r="A109" s="171" t="s">
        <v>13</v>
      </c>
      <c r="B109" s="92" t="s">
        <v>42</v>
      </c>
      <c r="C109" s="23">
        <v>100</v>
      </c>
      <c r="D109" s="21"/>
      <c r="E109" s="21"/>
      <c r="F109" s="168">
        <f>F110</f>
        <v>97.5</v>
      </c>
      <c r="G109" s="168">
        <f>G110</f>
        <v>98.6</v>
      </c>
      <c r="H109" s="24">
        <f>H110</f>
        <v>103</v>
      </c>
      <c r="I109" s="106"/>
    </row>
    <row r="110" spans="1:9" ht="32.1" customHeight="1" x14ac:dyDescent="0.2">
      <c r="A110" s="171" t="s">
        <v>43</v>
      </c>
      <c r="B110" s="92" t="s">
        <v>42</v>
      </c>
      <c r="C110" s="23">
        <v>120</v>
      </c>
      <c r="D110" s="21">
        <v>2</v>
      </c>
      <c r="E110" s="21">
        <v>3</v>
      </c>
      <c r="F110" s="168">
        <f>'Приложение 5'!F62</f>
        <v>97.5</v>
      </c>
      <c r="G110" s="168">
        <f>'Приложение 5'!G62</f>
        <v>98.6</v>
      </c>
      <c r="H110" s="24">
        <f>'Приложение 5'!H62</f>
        <v>103</v>
      </c>
      <c r="I110" s="9"/>
    </row>
    <row r="111" spans="1:9" ht="32.1" customHeight="1" x14ac:dyDescent="0.2">
      <c r="A111" s="171" t="s">
        <v>124</v>
      </c>
      <c r="B111" s="92" t="s">
        <v>44</v>
      </c>
      <c r="C111" s="23">
        <v>200</v>
      </c>
      <c r="D111" s="21"/>
      <c r="E111" s="21"/>
      <c r="F111" s="168">
        <f>F112</f>
        <v>12.5</v>
      </c>
      <c r="G111" s="168">
        <f>G112</f>
        <v>12.5</v>
      </c>
      <c r="H111" s="24">
        <f>H112</f>
        <v>12.5</v>
      </c>
      <c r="I111" s="9"/>
    </row>
    <row r="112" spans="1:9" ht="32.1" customHeight="1" x14ac:dyDescent="0.2">
      <c r="A112" s="171" t="s">
        <v>18</v>
      </c>
      <c r="B112" s="92" t="s">
        <v>44</v>
      </c>
      <c r="C112" s="23">
        <v>240</v>
      </c>
      <c r="D112" s="21">
        <v>2</v>
      </c>
      <c r="E112" s="21">
        <v>3</v>
      </c>
      <c r="F112" s="168">
        <f>'Приложение 5'!F64</f>
        <v>12.5</v>
      </c>
      <c r="G112" s="168">
        <f>'Приложение 5'!G64</f>
        <v>12.5</v>
      </c>
      <c r="H112" s="24">
        <f>'Приложение 5'!H64</f>
        <v>12.5</v>
      </c>
      <c r="I112" s="9"/>
    </row>
    <row r="113" spans="1:9" s="107" customFormat="1" ht="32.1" customHeight="1" x14ac:dyDescent="0.2">
      <c r="A113" s="109" t="s">
        <v>92</v>
      </c>
      <c r="B113" s="108" t="s">
        <v>91</v>
      </c>
      <c r="C113" s="18"/>
      <c r="D113" s="16"/>
      <c r="E113" s="16"/>
      <c r="F113" s="190">
        <f t="shared" ref="F113:H114" si="25">F114</f>
        <v>0.1</v>
      </c>
      <c r="G113" s="190">
        <f t="shared" si="25"/>
        <v>0.1</v>
      </c>
      <c r="H113" s="19">
        <f t="shared" si="25"/>
        <v>0.1</v>
      </c>
      <c r="I113" s="106"/>
    </row>
    <row r="114" spans="1:9" ht="32.1" customHeight="1" x14ac:dyDescent="0.2">
      <c r="A114" s="171" t="s">
        <v>124</v>
      </c>
      <c r="B114" s="92" t="s">
        <v>91</v>
      </c>
      <c r="C114" s="23">
        <v>200</v>
      </c>
      <c r="D114" s="21"/>
      <c r="E114" s="21"/>
      <c r="F114" s="168">
        <f t="shared" si="25"/>
        <v>0.1</v>
      </c>
      <c r="G114" s="168">
        <f t="shared" si="25"/>
        <v>0.1</v>
      </c>
      <c r="H114" s="24">
        <f t="shared" si="25"/>
        <v>0.1</v>
      </c>
      <c r="I114" s="67"/>
    </row>
    <row r="115" spans="1:9" ht="30" customHeight="1" x14ac:dyDescent="0.2">
      <c r="A115" s="171" t="s">
        <v>18</v>
      </c>
      <c r="B115" s="35" t="s">
        <v>91</v>
      </c>
      <c r="C115" s="23">
        <v>240</v>
      </c>
      <c r="D115" s="21">
        <v>1</v>
      </c>
      <c r="E115" s="21">
        <v>4</v>
      </c>
      <c r="F115" s="168">
        <f>'Приложение 5'!F28</f>
        <v>0.1</v>
      </c>
      <c r="G115" s="168">
        <f>'Приложение 5'!G28</f>
        <v>0.1</v>
      </c>
      <c r="H115" s="24">
        <f>'Приложение 5'!H28</f>
        <v>0.1</v>
      </c>
      <c r="I115" s="9"/>
    </row>
    <row r="116" spans="1:9" s="107" customFormat="1" ht="32.25" customHeight="1" x14ac:dyDescent="0.2">
      <c r="A116" s="253" t="s">
        <v>132</v>
      </c>
      <c r="B116" s="45" t="s">
        <v>79</v>
      </c>
      <c r="C116" s="18"/>
      <c r="D116" s="16"/>
      <c r="E116" s="16"/>
      <c r="F116" s="190">
        <f>F117</f>
        <v>1700.2</v>
      </c>
      <c r="G116" s="190">
        <f t="shared" ref="G116:H117" si="26">G117</f>
        <v>0</v>
      </c>
      <c r="H116" s="190">
        <f t="shared" si="26"/>
        <v>0</v>
      </c>
      <c r="I116" s="106"/>
    </row>
    <row r="117" spans="1:9" ht="33" customHeight="1" x14ac:dyDescent="0.2">
      <c r="A117" s="171" t="s">
        <v>13</v>
      </c>
      <c r="B117" s="35" t="s">
        <v>79</v>
      </c>
      <c r="C117" s="23">
        <v>100</v>
      </c>
      <c r="D117" s="60"/>
      <c r="E117" s="60"/>
      <c r="F117" s="194">
        <f>F118</f>
        <v>1700.2</v>
      </c>
      <c r="G117" s="194">
        <f t="shared" si="26"/>
        <v>0</v>
      </c>
      <c r="H117" s="194">
        <f t="shared" si="26"/>
        <v>0</v>
      </c>
      <c r="I117" s="9"/>
    </row>
    <row r="118" spans="1:9" ht="34.5" customHeight="1" x14ac:dyDescent="0.2">
      <c r="A118" s="171" t="s">
        <v>43</v>
      </c>
      <c r="B118" s="35" t="s">
        <v>79</v>
      </c>
      <c r="C118" s="23">
        <v>120</v>
      </c>
      <c r="D118" s="60">
        <v>1</v>
      </c>
      <c r="E118" s="60">
        <v>4</v>
      </c>
      <c r="F118" s="194">
        <f>'Приложение 5'!F31</f>
        <v>1700.2</v>
      </c>
      <c r="G118" s="194">
        <f>'Приложение 5'!G31</f>
        <v>0</v>
      </c>
      <c r="H118" s="194">
        <f>'Приложение 5'!H31</f>
        <v>0</v>
      </c>
      <c r="I118" s="9"/>
    </row>
    <row r="119" spans="1:9" ht="31.5" customHeight="1" x14ac:dyDescent="0.2">
      <c r="A119" s="109" t="s">
        <v>59</v>
      </c>
      <c r="B119" s="45" t="s">
        <v>62</v>
      </c>
      <c r="C119" s="23"/>
      <c r="D119" s="60"/>
      <c r="E119" s="60"/>
      <c r="F119" s="190">
        <f t="shared" ref="F119:H120" si="27">F120</f>
        <v>4.2</v>
      </c>
      <c r="G119" s="190">
        <f t="shared" si="27"/>
        <v>4.5999999999999996</v>
      </c>
      <c r="H119" s="19">
        <f t="shared" si="27"/>
        <v>4.5999999999999996</v>
      </c>
      <c r="I119" s="9"/>
    </row>
    <row r="120" spans="1:9" ht="31.5" customHeight="1" x14ac:dyDescent="0.2">
      <c r="A120" s="171" t="s">
        <v>124</v>
      </c>
      <c r="B120" s="35" t="s">
        <v>62</v>
      </c>
      <c r="C120" s="23">
        <v>200</v>
      </c>
      <c r="D120" s="60"/>
      <c r="E120" s="60"/>
      <c r="F120" s="194">
        <f t="shared" si="27"/>
        <v>4.2</v>
      </c>
      <c r="G120" s="194">
        <f t="shared" si="27"/>
        <v>4.5999999999999996</v>
      </c>
      <c r="H120" s="62">
        <f t="shared" si="27"/>
        <v>4.5999999999999996</v>
      </c>
      <c r="I120" s="9"/>
    </row>
    <row r="121" spans="1:9" ht="31.5" customHeight="1" x14ac:dyDescent="0.2">
      <c r="A121" s="171" t="s">
        <v>18</v>
      </c>
      <c r="B121" s="35" t="s">
        <v>62</v>
      </c>
      <c r="C121" s="23">
        <v>240</v>
      </c>
      <c r="D121" s="60">
        <v>5</v>
      </c>
      <c r="E121" s="60">
        <v>1</v>
      </c>
      <c r="F121" s="194">
        <f>'Приложение 5'!F87</f>
        <v>4.2</v>
      </c>
      <c r="G121" s="194">
        <f>'Приложение 5'!G87</f>
        <v>4.5999999999999996</v>
      </c>
      <c r="H121" s="62">
        <f>'Приложение 5'!H87</f>
        <v>4.5999999999999996</v>
      </c>
      <c r="I121" s="9"/>
    </row>
    <row r="122" spans="1:9" ht="20.100000000000001" customHeight="1" x14ac:dyDescent="0.2">
      <c r="A122" s="109" t="s">
        <v>88</v>
      </c>
      <c r="B122" s="45" t="s">
        <v>89</v>
      </c>
      <c r="C122" s="18"/>
      <c r="D122" s="41"/>
      <c r="E122" s="41"/>
      <c r="F122" s="197">
        <f t="shared" ref="F122:H123" si="28">F123</f>
        <v>0</v>
      </c>
      <c r="G122" s="197">
        <f t="shared" si="28"/>
        <v>202.9</v>
      </c>
      <c r="H122" s="42">
        <f t="shared" si="28"/>
        <v>468.8</v>
      </c>
      <c r="I122" s="9"/>
    </row>
    <row r="123" spans="1:9" ht="20.100000000000001" customHeight="1" x14ac:dyDescent="0.2">
      <c r="A123" s="171" t="s">
        <v>88</v>
      </c>
      <c r="B123" s="35" t="s">
        <v>89</v>
      </c>
      <c r="C123" s="23">
        <v>900</v>
      </c>
      <c r="D123" s="43"/>
      <c r="E123" s="43"/>
      <c r="F123" s="198">
        <f t="shared" si="28"/>
        <v>0</v>
      </c>
      <c r="G123" s="198">
        <f t="shared" si="28"/>
        <v>202.9</v>
      </c>
      <c r="H123" s="44">
        <f t="shared" si="28"/>
        <v>468.8</v>
      </c>
      <c r="I123" s="9"/>
    </row>
    <row r="124" spans="1:9" ht="20.100000000000001" customHeight="1" x14ac:dyDescent="0.2">
      <c r="A124" s="171" t="s">
        <v>88</v>
      </c>
      <c r="B124" s="35" t="s">
        <v>89</v>
      </c>
      <c r="C124" s="23">
        <v>990</v>
      </c>
      <c r="D124" s="43">
        <v>99</v>
      </c>
      <c r="E124" s="43">
        <v>99</v>
      </c>
      <c r="F124" s="198">
        <f>'Приложение 5'!F157</f>
        <v>0</v>
      </c>
      <c r="G124" s="198">
        <f>'Приложение 5'!G157</f>
        <v>202.9</v>
      </c>
      <c r="H124" s="198">
        <f>'Приложение 5'!H157</f>
        <v>468.8</v>
      </c>
      <c r="I124" s="9"/>
    </row>
    <row r="125" spans="1:9" ht="18.75" x14ac:dyDescent="0.25">
      <c r="A125" s="129" t="s">
        <v>90</v>
      </c>
      <c r="B125" s="130"/>
      <c r="C125" s="72"/>
      <c r="D125" s="131"/>
      <c r="E125" s="70"/>
      <c r="F125" s="199">
        <f>F9+F13+F22+F45+F64+F75</f>
        <v>19253.900000000001</v>
      </c>
      <c r="G125" s="199">
        <f t="shared" ref="G125:H125" si="29">G9+G13+G22+G45+G64+G75</f>
        <v>8200.2000000000007</v>
      </c>
      <c r="H125" s="199">
        <f t="shared" si="29"/>
        <v>9481.3000000000011</v>
      </c>
      <c r="I125" s="9"/>
    </row>
    <row r="126" spans="1:9" ht="15.75" x14ac:dyDescent="0.25">
      <c r="A126" s="73"/>
      <c r="B126" s="27"/>
      <c r="C126" s="75"/>
      <c r="D126" s="74"/>
      <c r="E126" s="74"/>
      <c r="F126" s="74"/>
      <c r="G126" s="74"/>
      <c r="H126" s="76"/>
      <c r="I126" s="77"/>
    </row>
    <row r="127" spans="1:9" ht="12" customHeight="1" x14ac:dyDescent="0.25">
      <c r="A127" s="78"/>
      <c r="B127" s="80"/>
      <c r="C127" s="81"/>
      <c r="D127" s="79"/>
      <c r="E127" s="79"/>
      <c r="F127" s="79"/>
      <c r="G127" s="79"/>
      <c r="H127" s="82"/>
      <c r="I127" s="77"/>
    </row>
    <row r="128" spans="1:9" ht="12.75" customHeight="1" x14ac:dyDescent="0.25">
      <c r="A128" s="73"/>
      <c r="B128" s="114"/>
      <c r="C128" s="81"/>
      <c r="D128" s="79"/>
      <c r="E128" s="79"/>
      <c r="F128" s="79"/>
      <c r="G128" s="79"/>
      <c r="H128" s="82"/>
      <c r="I128" s="77"/>
    </row>
    <row r="129" spans="1:9" ht="12.75" customHeight="1" x14ac:dyDescent="0.25">
      <c r="A129" s="73"/>
      <c r="B129" s="114"/>
      <c r="C129" s="81"/>
      <c r="D129" s="84"/>
      <c r="E129" s="84"/>
      <c r="F129" s="84"/>
      <c r="G129" s="84"/>
      <c r="H129" s="82"/>
      <c r="I129" s="77"/>
    </row>
    <row r="130" spans="1:9" ht="12.75" customHeight="1" x14ac:dyDescent="0.2">
      <c r="A130" s="73"/>
      <c r="B130" s="115"/>
      <c r="C130" s="85"/>
      <c r="D130" s="85"/>
      <c r="E130" s="85"/>
      <c r="F130" s="85"/>
      <c r="G130" s="85"/>
      <c r="H130" s="85"/>
      <c r="I130" s="77"/>
    </row>
    <row r="131" spans="1:9" ht="14.25" customHeight="1" x14ac:dyDescent="0.2">
      <c r="A131" s="73"/>
      <c r="B131" s="85"/>
      <c r="C131" s="81"/>
      <c r="D131" s="84"/>
      <c r="E131" s="84"/>
      <c r="F131" s="84"/>
      <c r="G131" s="84"/>
      <c r="H131" s="82"/>
      <c r="I131" s="77"/>
    </row>
    <row r="132" spans="1:9" ht="15.75" x14ac:dyDescent="0.25">
      <c r="A132" s="74"/>
      <c r="B132" s="115"/>
      <c r="C132" s="86"/>
      <c r="D132" s="86"/>
      <c r="E132" s="86"/>
      <c r="F132" s="86"/>
      <c r="G132" s="86"/>
      <c r="H132" s="86"/>
    </row>
    <row r="133" spans="1:9" ht="15.75" x14ac:dyDescent="0.25">
      <c r="A133" s="87"/>
    </row>
    <row r="134" spans="1:9" ht="15.75" x14ac:dyDescent="0.25">
      <c r="A134" s="87"/>
    </row>
    <row r="135" spans="1:9" ht="15" x14ac:dyDescent="0.2">
      <c r="A135" s="88"/>
    </row>
    <row r="136" spans="1:9" ht="15" x14ac:dyDescent="0.2">
      <c r="A136" s="89"/>
    </row>
    <row r="137" spans="1:9" ht="15" x14ac:dyDescent="0.2">
      <c r="A137" s="88"/>
    </row>
  </sheetData>
  <autoFilter ref="A8:I125"/>
  <sortState ref="A1:F459">
    <sortCondition ref="B1:B459"/>
  </sortState>
  <mergeCells count="10">
    <mergeCell ref="E1:H1"/>
    <mergeCell ref="D3:H3"/>
    <mergeCell ref="A5:H5"/>
    <mergeCell ref="F7:H7"/>
    <mergeCell ref="F2:H2"/>
    <mergeCell ref="A7:A8"/>
    <mergeCell ref="B7:B8"/>
    <mergeCell ref="C7:C8"/>
    <mergeCell ref="D7:D8"/>
    <mergeCell ref="E7:E8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66" fitToHeight="1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showGridLines="0" view="pageBreakPreview" topLeftCell="A149" zoomScale="90" zoomScaleNormal="100" zoomScaleSheetLayoutView="90" workbookViewId="0">
      <selection activeCell="G156" sqref="G156:I156"/>
    </sheetView>
  </sheetViews>
  <sheetFormatPr defaultColWidth="9.140625" defaultRowHeight="12.75" x14ac:dyDescent="0.2"/>
  <cols>
    <col min="1" max="1" width="66.4257812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3.85546875" style="2" customWidth="1"/>
    <col min="10" max="246" width="9.140625" style="2" customWidth="1"/>
    <col min="247" max="16384" width="9.140625" style="2"/>
  </cols>
  <sheetData>
    <row r="1" spans="1:10" x14ac:dyDescent="0.2">
      <c r="A1" s="90"/>
      <c r="B1" s="90"/>
      <c r="C1" s="90"/>
      <c r="D1" s="90"/>
      <c r="E1" s="90"/>
      <c r="F1" s="344" t="s">
        <v>97</v>
      </c>
      <c r="G1" s="344"/>
      <c r="H1" s="344"/>
      <c r="I1" s="345"/>
    </row>
    <row r="2" spans="1:10" ht="40.5" customHeight="1" x14ac:dyDescent="0.2">
      <c r="A2" s="90"/>
      <c r="B2" s="90"/>
      <c r="C2" s="90"/>
      <c r="D2" s="90"/>
      <c r="E2" s="152"/>
      <c r="F2" s="153"/>
      <c r="G2" s="349" t="s">
        <v>172</v>
      </c>
      <c r="H2" s="350"/>
      <c r="I2" s="350"/>
    </row>
    <row r="3" spans="1:10" x14ac:dyDescent="0.2">
      <c r="A3" s="90"/>
      <c r="B3" s="90"/>
      <c r="C3" s="90"/>
      <c r="D3" s="90"/>
      <c r="E3" s="346" t="s">
        <v>347</v>
      </c>
      <c r="F3" s="347"/>
      <c r="G3" s="347"/>
      <c r="H3" s="347"/>
      <c r="I3" s="347"/>
    </row>
    <row r="4" spans="1:10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10" s="116" customFormat="1" ht="25.5" customHeight="1" x14ac:dyDescent="0.2">
      <c r="A5" s="348" t="s">
        <v>176</v>
      </c>
      <c r="B5" s="355"/>
      <c r="C5" s="355"/>
      <c r="D5" s="355"/>
      <c r="E5" s="355"/>
      <c r="F5" s="355"/>
      <c r="G5" s="355"/>
      <c r="H5" s="355"/>
      <c r="I5" s="355"/>
    </row>
    <row r="6" spans="1:10" ht="17.25" customHeight="1" x14ac:dyDescent="0.2">
      <c r="I6" s="133" t="s">
        <v>95</v>
      </c>
    </row>
    <row r="7" spans="1:10" ht="22.5" customHeight="1" x14ac:dyDescent="0.2">
      <c r="A7" s="353" t="s">
        <v>0</v>
      </c>
      <c r="B7" s="353" t="s">
        <v>96</v>
      </c>
      <c r="C7" s="353" t="s">
        <v>1</v>
      </c>
      <c r="D7" s="353" t="s">
        <v>2</v>
      </c>
      <c r="E7" s="353" t="s">
        <v>3</v>
      </c>
      <c r="F7" s="353" t="s">
        <v>4</v>
      </c>
      <c r="G7" s="351" t="s">
        <v>5</v>
      </c>
      <c r="H7" s="352"/>
      <c r="I7" s="365"/>
      <c r="J7" s="1"/>
    </row>
    <row r="8" spans="1:10" ht="27.75" customHeight="1" x14ac:dyDescent="0.2">
      <c r="A8" s="354"/>
      <c r="B8" s="354"/>
      <c r="C8" s="354"/>
      <c r="D8" s="354"/>
      <c r="E8" s="354"/>
      <c r="F8" s="354"/>
      <c r="G8" s="275" t="s">
        <v>127</v>
      </c>
      <c r="H8" s="275" t="s">
        <v>130</v>
      </c>
      <c r="I8" s="275" t="s">
        <v>173</v>
      </c>
      <c r="J8" s="1"/>
    </row>
    <row r="9" spans="1:10" ht="32.25" customHeight="1" x14ac:dyDescent="0.2">
      <c r="A9" s="205" t="s">
        <v>165</v>
      </c>
      <c r="B9" s="206">
        <v>222</v>
      </c>
      <c r="C9" s="207"/>
      <c r="D9" s="208"/>
      <c r="E9" s="209"/>
      <c r="F9" s="208"/>
      <c r="G9" s="187">
        <f>G10+G58+G65+G71+G82+G112+G133+G140+G151</f>
        <v>19253.900000000001</v>
      </c>
      <c r="H9" s="187">
        <f>H10+H58+H65+H71+H82+H112+H133+H140+H151</f>
        <v>8200.2000000000007</v>
      </c>
      <c r="I9" s="187">
        <f>I10+I58+I65+I71+I82+I112+I133+I140+I151</f>
        <v>9481.3000000000011</v>
      </c>
      <c r="J9" s="1"/>
    </row>
    <row r="10" spans="1:10" ht="15.95" customHeight="1" x14ac:dyDescent="0.2">
      <c r="A10" s="205" t="s">
        <v>6</v>
      </c>
      <c r="B10" s="206">
        <v>222</v>
      </c>
      <c r="C10" s="210">
        <v>1</v>
      </c>
      <c r="D10" s="211" t="s">
        <v>7</v>
      </c>
      <c r="E10" s="212" t="s">
        <v>7</v>
      </c>
      <c r="F10" s="213" t="s">
        <v>7</v>
      </c>
      <c r="G10" s="191">
        <f>G11+G16+G32+G37+G42+G47</f>
        <v>5844.8</v>
      </c>
      <c r="H10" s="191">
        <f>H11+H16+H32+H37+H42+H47</f>
        <v>4091.5</v>
      </c>
      <c r="I10" s="8">
        <f>I11+I16+I32+I37+I42+I47</f>
        <v>5124.1000000000004</v>
      </c>
      <c r="J10" s="9"/>
    </row>
    <row r="11" spans="1:10" ht="32.1" customHeight="1" x14ac:dyDescent="0.2">
      <c r="A11" s="205" t="s">
        <v>8</v>
      </c>
      <c r="B11" s="206">
        <v>222</v>
      </c>
      <c r="C11" s="210">
        <v>1</v>
      </c>
      <c r="D11" s="211">
        <v>2</v>
      </c>
      <c r="E11" s="212" t="s">
        <v>7</v>
      </c>
      <c r="F11" s="213" t="s">
        <v>7</v>
      </c>
      <c r="G11" s="191">
        <f t="shared" ref="G11:I14" si="0">G12</f>
        <v>740.2</v>
      </c>
      <c r="H11" s="191">
        <f t="shared" si="0"/>
        <v>740.2</v>
      </c>
      <c r="I11" s="8">
        <f t="shared" si="0"/>
        <v>740.2</v>
      </c>
      <c r="J11" s="9"/>
    </row>
    <row r="12" spans="1:10" ht="15.95" customHeight="1" x14ac:dyDescent="0.2">
      <c r="A12" s="214" t="s">
        <v>9</v>
      </c>
      <c r="B12" s="206">
        <v>222</v>
      </c>
      <c r="C12" s="215">
        <v>1</v>
      </c>
      <c r="D12" s="216">
        <v>2</v>
      </c>
      <c r="E12" s="217" t="s">
        <v>10</v>
      </c>
      <c r="F12" s="218" t="s">
        <v>7</v>
      </c>
      <c r="G12" s="192">
        <f t="shared" si="0"/>
        <v>740.2</v>
      </c>
      <c r="H12" s="192">
        <f t="shared" si="0"/>
        <v>740.2</v>
      </c>
      <c r="I12" s="14">
        <f t="shared" si="0"/>
        <v>740.2</v>
      </c>
      <c r="J12" s="9"/>
    </row>
    <row r="13" spans="1:10" ht="15.95" customHeight="1" x14ac:dyDescent="0.2">
      <c r="A13" s="214" t="s">
        <v>11</v>
      </c>
      <c r="B13" s="206">
        <v>222</v>
      </c>
      <c r="C13" s="215">
        <v>1</v>
      </c>
      <c r="D13" s="216">
        <v>2</v>
      </c>
      <c r="E13" s="217" t="s">
        <v>12</v>
      </c>
      <c r="F13" s="218" t="s">
        <v>7</v>
      </c>
      <c r="G13" s="192">
        <f t="shared" si="0"/>
        <v>740.2</v>
      </c>
      <c r="H13" s="192">
        <f t="shared" si="0"/>
        <v>740.2</v>
      </c>
      <c r="I13" s="14">
        <f t="shared" si="0"/>
        <v>740.2</v>
      </c>
      <c r="J13" s="9"/>
    </row>
    <row r="14" spans="1:10" ht="63.95" customHeight="1" x14ac:dyDescent="0.2">
      <c r="A14" s="219" t="s">
        <v>13</v>
      </c>
      <c r="B14" s="206">
        <v>222</v>
      </c>
      <c r="C14" s="220">
        <v>1</v>
      </c>
      <c r="D14" s="220">
        <v>2</v>
      </c>
      <c r="E14" s="221" t="s">
        <v>12</v>
      </c>
      <c r="F14" s="222">
        <v>100</v>
      </c>
      <c r="G14" s="168">
        <f t="shared" si="0"/>
        <v>740.2</v>
      </c>
      <c r="H14" s="168">
        <f t="shared" si="0"/>
        <v>740.2</v>
      </c>
      <c r="I14" s="24">
        <f t="shared" si="0"/>
        <v>740.2</v>
      </c>
      <c r="J14" s="9"/>
    </row>
    <row r="15" spans="1:10" ht="32.1" customHeight="1" x14ac:dyDescent="0.2">
      <c r="A15" s="219" t="s">
        <v>14</v>
      </c>
      <c r="B15" s="206">
        <v>222</v>
      </c>
      <c r="C15" s="220">
        <v>1</v>
      </c>
      <c r="D15" s="220">
        <v>2</v>
      </c>
      <c r="E15" s="221" t="s">
        <v>12</v>
      </c>
      <c r="F15" s="222">
        <v>120</v>
      </c>
      <c r="G15" s="168">
        <f>'Приложение 5'!F15</f>
        <v>740.2</v>
      </c>
      <c r="H15" s="168">
        <f>'Приложение 5'!G15</f>
        <v>740.2</v>
      </c>
      <c r="I15" s="24">
        <f>'Приложение 5'!H15</f>
        <v>740.2</v>
      </c>
      <c r="J15" s="9"/>
    </row>
    <row r="16" spans="1:10" ht="48" customHeight="1" x14ac:dyDescent="0.2">
      <c r="A16" s="223" t="s">
        <v>21</v>
      </c>
      <c r="B16" s="206">
        <v>222</v>
      </c>
      <c r="C16" s="224">
        <v>1</v>
      </c>
      <c r="D16" s="224">
        <v>4</v>
      </c>
      <c r="E16" s="225" t="s">
        <v>7</v>
      </c>
      <c r="F16" s="226" t="s">
        <v>7</v>
      </c>
      <c r="G16" s="190">
        <f>G17</f>
        <v>4877.3</v>
      </c>
      <c r="H16" s="190">
        <f>H17</f>
        <v>3311.7999999999997</v>
      </c>
      <c r="I16" s="19">
        <f>I17</f>
        <v>4344.4000000000005</v>
      </c>
      <c r="J16" s="9"/>
    </row>
    <row r="17" spans="1:10" ht="15.95" customHeight="1" x14ac:dyDescent="0.2">
      <c r="A17" s="219" t="s">
        <v>9</v>
      </c>
      <c r="B17" s="206">
        <v>222</v>
      </c>
      <c r="C17" s="220">
        <v>1</v>
      </c>
      <c r="D17" s="220">
        <v>4</v>
      </c>
      <c r="E17" s="221" t="s">
        <v>10</v>
      </c>
      <c r="F17" s="226"/>
      <c r="G17" s="168">
        <f>G18+G21+G26+G29</f>
        <v>4877.3</v>
      </c>
      <c r="H17" s="168">
        <f t="shared" ref="H17:I17" si="1">H18+H21+H26+H29</f>
        <v>3311.7999999999997</v>
      </c>
      <c r="I17" s="168">
        <f t="shared" si="1"/>
        <v>4344.4000000000005</v>
      </c>
      <c r="J17" s="9"/>
    </row>
    <row r="18" spans="1:10" ht="32.1" customHeight="1" x14ac:dyDescent="0.2">
      <c r="A18" s="219" t="s">
        <v>22</v>
      </c>
      <c r="B18" s="206">
        <v>222</v>
      </c>
      <c r="C18" s="220">
        <v>1</v>
      </c>
      <c r="D18" s="220">
        <v>4</v>
      </c>
      <c r="E18" s="221" t="s">
        <v>23</v>
      </c>
      <c r="F18" s="222"/>
      <c r="G18" s="168">
        <f t="shared" ref="G18:I19" si="2">G19</f>
        <v>1525.3</v>
      </c>
      <c r="H18" s="168">
        <f t="shared" si="2"/>
        <v>1811.7</v>
      </c>
      <c r="I18" s="24">
        <f t="shared" si="2"/>
        <v>2844.3</v>
      </c>
      <c r="J18" s="9"/>
    </row>
    <row r="19" spans="1:10" ht="63.95" customHeight="1" x14ac:dyDescent="0.2">
      <c r="A19" s="219" t="s">
        <v>13</v>
      </c>
      <c r="B19" s="206">
        <v>222</v>
      </c>
      <c r="C19" s="220">
        <v>1</v>
      </c>
      <c r="D19" s="220">
        <v>4</v>
      </c>
      <c r="E19" s="221" t="s">
        <v>23</v>
      </c>
      <c r="F19" s="222">
        <v>100</v>
      </c>
      <c r="G19" s="168">
        <f t="shared" si="2"/>
        <v>1525.3</v>
      </c>
      <c r="H19" s="168">
        <f t="shared" si="2"/>
        <v>1811.7</v>
      </c>
      <c r="I19" s="24">
        <f t="shared" si="2"/>
        <v>2844.3</v>
      </c>
      <c r="J19" s="9"/>
    </row>
    <row r="20" spans="1:10" ht="32.1" customHeight="1" x14ac:dyDescent="0.2">
      <c r="A20" s="214" t="s">
        <v>14</v>
      </c>
      <c r="B20" s="206">
        <v>222</v>
      </c>
      <c r="C20" s="215">
        <v>1</v>
      </c>
      <c r="D20" s="216">
        <v>4</v>
      </c>
      <c r="E20" s="217" t="s">
        <v>23</v>
      </c>
      <c r="F20" s="218">
        <v>120</v>
      </c>
      <c r="G20" s="192">
        <f>'Приложение 5'!F20</f>
        <v>1525.3</v>
      </c>
      <c r="H20" s="192">
        <f>'Приложение 5'!G20</f>
        <v>1811.7</v>
      </c>
      <c r="I20" s="14">
        <f>'Приложение 5'!H20</f>
        <v>2844.3</v>
      </c>
      <c r="J20" s="9"/>
    </row>
    <row r="21" spans="1:10" ht="15.95" customHeight="1" x14ac:dyDescent="0.2">
      <c r="A21" s="126" t="s">
        <v>16</v>
      </c>
      <c r="B21" s="206">
        <v>222</v>
      </c>
      <c r="C21" s="227">
        <v>1</v>
      </c>
      <c r="D21" s="220">
        <v>4</v>
      </c>
      <c r="E21" s="228" t="s">
        <v>17</v>
      </c>
      <c r="F21" s="222" t="s">
        <v>7</v>
      </c>
      <c r="G21" s="168">
        <f>G22+G24</f>
        <v>1651.6999999999998</v>
      </c>
      <c r="H21" s="168">
        <f>H22+H24</f>
        <v>1500</v>
      </c>
      <c r="I21" s="24">
        <f>I22+I24</f>
        <v>1500</v>
      </c>
      <c r="J21" s="9"/>
    </row>
    <row r="22" spans="1:10" ht="32.1" customHeight="1" x14ac:dyDescent="0.2">
      <c r="A22" s="214" t="s">
        <v>124</v>
      </c>
      <c r="B22" s="206">
        <v>222</v>
      </c>
      <c r="C22" s="215">
        <v>1</v>
      </c>
      <c r="D22" s="216">
        <v>4</v>
      </c>
      <c r="E22" s="217" t="s">
        <v>17</v>
      </c>
      <c r="F22" s="218">
        <v>200</v>
      </c>
      <c r="G22" s="192">
        <f>G23</f>
        <v>1302.0999999999999</v>
      </c>
      <c r="H22" s="192">
        <f>H23</f>
        <v>1300</v>
      </c>
      <c r="I22" s="14">
        <f>I23</f>
        <v>1300</v>
      </c>
      <c r="J22" s="9"/>
    </row>
    <row r="23" spans="1:10" ht="32.1" customHeight="1" x14ac:dyDescent="0.2">
      <c r="A23" s="126" t="s">
        <v>18</v>
      </c>
      <c r="B23" s="206">
        <v>222</v>
      </c>
      <c r="C23" s="227">
        <v>1</v>
      </c>
      <c r="D23" s="220">
        <v>4</v>
      </c>
      <c r="E23" s="228" t="s">
        <v>17</v>
      </c>
      <c r="F23" s="222">
        <v>240</v>
      </c>
      <c r="G23" s="168">
        <f>'Приложение 5'!F23</f>
        <v>1302.0999999999999</v>
      </c>
      <c r="H23" s="168">
        <f>'Приложение 5'!G23</f>
        <v>1300</v>
      </c>
      <c r="I23" s="24">
        <f>'Приложение 5'!H23</f>
        <v>1300</v>
      </c>
      <c r="J23" s="9"/>
    </row>
    <row r="24" spans="1:10" ht="15.95" customHeight="1" x14ac:dyDescent="0.2">
      <c r="A24" s="229" t="s">
        <v>19</v>
      </c>
      <c r="B24" s="206">
        <v>222</v>
      </c>
      <c r="C24" s="230">
        <v>1</v>
      </c>
      <c r="D24" s="231">
        <v>4</v>
      </c>
      <c r="E24" s="217" t="s">
        <v>17</v>
      </c>
      <c r="F24" s="232">
        <v>800</v>
      </c>
      <c r="G24" s="196">
        <f>G25</f>
        <v>349.6</v>
      </c>
      <c r="H24" s="196">
        <f>H25</f>
        <v>200</v>
      </c>
      <c r="I24" s="29">
        <f>I25</f>
        <v>200</v>
      </c>
      <c r="J24" s="9"/>
    </row>
    <row r="25" spans="1:10" ht="15.95" customHeight="1" x14ac:dyDescent="0.2">
      <c r="A25" s="126" t="s">
        <v>20</v>
      </c>
      <c r="B25" s="206">
        <v>222</v>
      </c>
      <c r="C25" s="227">
        <v>1</v>
      </c>
      <c r="D25" s="220">
        <v>4</v>
      </c>
      <c r="E25" s="228" t="s">
        <v>17</v>
      </c>
      <c r="F25" s="222">
        <v>850</v>
      </c>
      <c r="G25" s="168">
        <f>'Приложение 5'!F25</f>
        <v>349.6</v>
      </c>
      <c r="H25" s="168">
        <f>'Приложение 5'!G25</f>
        <v>200</v>
      </c>
      <c r="I25" s="24">
        <f>'Приложение 5'!H25</f>
        <v>200</v>
      </c>
      <c r="J25" s="9"/>
    </row>
    <row r="26" spans="1:10" ht="32.1" customHeight="1" x14ac:dyDescent="0.2">
      <c r="A26" s="126" t="s">
        <v>92</v>
      </c>
      <c r="B26" s="206">
        <v>222</v>
      </c>
      <c r="C26" s="227">
        <v>1</v>
      </c>
      <c r="D26" s="220">
        <v>4</v>
      </c>
      <c r="E26" s="228" t="s">
        <v>91</v>
      </c>
      <c r="F26" s="222"/>
      <c r="G26" s="168">
        <f t="shared" ref="G26:I27" si="3">G27</f>
        <v>0.1</v>
      </c>
      <c r="H26" s="168">
        <f t="shared" si="3"/>
        <v>0.1</v>
      </c>
      <c r="I26" s="24">
        <f t="shared" si="3"/>
        <v>0.1</v>
      </c>
      <c r="J26" s="9"/>
    </row>
    <row r="27" spans="1:10" ht="32.1" customHeight="1" x14ac:dyDescent="0.2">
      <c r="A27" s="214" t="s">
        <v>124</v>
      </c>
      <c r="B27" s="206">
        <v>222</v>
      </c>
      <c r="C27" s="227">
        <v>1</v>
      </c>
      <c r="D27" s="220">
        <v>4</v>
      </c>
      <c r="E27" s="228" t="s">
        <v>91</v>
      </c>
      <c r="F27" s="222">
        <v>200</v>
      </c>
      <c r="G27" s="168">
        <f t="shared" si="3"/>
        <v>0.1</v>
      </c>
      <c r="H27" s="168">
        <f t="shared" si="3"/>
        <v>0.1</v>
      </c>
      <c r="I27" s="24">
        <f t="shared" si="3"/>
        <v>0.1</v>
      </c>
      <c r="J27" s="9"/>
    </row>
    <row r="28" spans="1:10" ht="32.1" customHeight="1" x14ac:dyDescent="0.2">
      <c r="A28" s="126" t="s">
        <v>18</v>
      </c>
      <c r="B28" s="206">
        <v>222</v>
      </c>
      <c r="C28" s="227">
        <v>1</v>
      </c>
      <c r="D28" s="220">
        <v>4</v>
      </c>
      <c r="E28" s="228" t="s">
        <v>91</v>
      </c>
      <c r="F28" s="222">
        <v>240</v>
      </c>
      <c r="G28" s="168">
        <f>'Приложение 5'!F28</f>
        <v>0.1</v>
      </c>
      <c r="H28" s="168">
        <f>'Приложение 5'!G28</f>
        <v>0.1</v>
      </c>
      <c r="I28" s="24">
        <f>'Приложение 5'!H28</f>
        <v>0.1</v>
      </c>
      <c r="J28" s="9"/>
    </row>
    <row r="29" spans="1:10" ht="53.25" customHeight="1" x14ac:dyDescent="0.2">
      <c r="A29" s="214" t="s">
        <v>132</v>
      </c>
      <c r="B29" s="206">
        <v>222</v>
      </c>
      <c r="C29" s="220">
        <v>1</v>
      </c>
      <c r="D29" s="220">
        <v>4</v>
      </c>
      <c r="E29" s="221" t="s">
        <v>79</v>
      </c>
      <c r="F29" s="222"/>
      <c r="G29" s="168">
        <f t="shared" ref="G29:I30" si="4">G30</f>
        <v>1700.2</v>
      </c>
      <c r="H29" s="168">
        <f t="shared" si="4"/>
        <v>0</v>
      </c>
      <c r="I29" s="24">
        <f t="shared" si="4"/>
        <v>0</v>
      </c>
      <c r="J29" s="9"/>
    </row>
    <row r="30" spans="1:10" ht="32.1" customHeight="1" x14ac:dyDescent="0.2">
      <c r="A30" s="214" t="s">
        <v>13</v>
      </c>
      <c r="B30" s="206">
        <v>222</v>
      </c>
      <c r="C30" s="220">
        <v>1</v>
      </c>
      <c r="D30" s="220">
        <v>4</v>
      </c>
      <c r="E30" s="221" t="s">
        <v>79</v>
      </c>
      <c r="F30" s="222">
        <v>100</v>
      </c>
      <c r="G30" s="168">
        <f t="shared" si="4"/>
        <v>1700.2</v>
      </c>
      <c r="H30" s="168">
        <f t="shared" si="4"/>
        <v>0</v>
      </c>
      <c r="I30" s="24">
        <f t="shared" si="4"/>
        <v>0</v>
      </c>
      <c r="J30" s="9"/>
    </row>
    <row r="31" spans="1:10" ht="32.1" customHeight="1" x14ac:dyDescent="0.2">
      <c r="A31" s="214" t="s">
        <v>14</v>
      </c>
      <c r="B31" s="206">
        <v>222</v>
      </c>
      <c r="C31" s="220">
        <v>1</v>
      </c>
      <c r="D31" s="220">
        <v>4</v>
      </c>
      <c r="E31" s="221" t="s">
        <v>79</v>
      </c>
      <c r="F31" s="222">
        <v>120</v>
      </c>
      <c r="G31" s="168">
        <f>'Приложение 5'!F31</f>
        <v>1700.2</v>
      </c>
      <c r="H31" s="168">
        <f>'Приложение 5'!G31</f>
        <v>0</v>
      </c>
      <c r="I31" s="168">
        <f>'Приложение 5'!H31</f>
        <v>0</v>
      </c>
      <c r="J31" s="9"/>
    </row>
    <row r="32" spans="1:10" ht="48" customHeight="1" x14ac:dyDescent="0.2">
      <c r="A32" s="233" t="s">
        <v>24</v>
      </c>
      <c r="B32" s="206">
        <v>222</v>
      </c>
      <c r="C32" s="234">
        <v>1</v>
      </c>
      <c r="D32" s="235">
        <v>6</v>
      </c>
      <c r="E32" s="236" t="s">
        <v>7</v>
      </c>
      <c r="F32" s="237" t="s">
        <v>7</v>
      </c>
      <c r="G32" s="195">
        <f t="shared" ref="G32:I35" si="5">G33</f>
        <v>24.5</v>
      </c>
      <c r="H32" s="195">
        <f t="shared" si="5"/>
        <v>24.5</v>
      </c>
      <c r="I32" s="34">
        <f t="shared" si="5"/>
        <v>24.5</v>
      </c>
      <c r="J32" s="9"/>
    </row>
    <row r="33" spans="1:10" ht="15.95" customHeight="1" x14ac:dyDescent="0.2">
      <c r="A33" s="126" t="s">
        <v>15</v>
      </c>
      <c r="B33" s="206">
        <v>222</v>
      </c>
      <c r="C33" s="227">
        <v>1</v>
      </c>
      <c r="D33" s="220">
        <v>6</v>
      </c>
      <c r="E33" s="228" t="s">
        <v>10</v>
      </c>
      <c r="F33" s="222" t="s">
        <v>7</v>
      </c>
      <c r="G33" s="168">
        <f t="shared" si="5"/>
        <v>24.5</v>
      </c>
      <c r="H33" s="168">
        <f t="shared" si="5"/>
        <v>24.5</v>
      </c>
      <c r="I33" s="24">
        <f t="shared" si="5"/>
        <v>24.5</v>
      </c>
      <c r="J33" s="9"/>
    </row>
    <row r="34" spans="1:10" ht="18" customHeight="1" x14ac:dyDescent="0.2">
      <c r="A34" s="219" t="s">
        <v>98</v>
      </c>
      <c r="B34" s="206">
        <v>222</v>
      </c>
      <c r="C34" s="215">
        <v>1</v>
      </c>
      <c r="D34" s="216">
        <v>6</v>
      </c>
      <c r="E34" s="217" t="s">
        <v>25</v>
      </c>
      <c r="F34" s="218"/>
      <c r="G34" s="192">
        <f t="shared" si="5"/>
        <v>24.5</v>
      </c>
      <c r="H34" s="192">
        <f t="shared" si="5"/>
        <v>24.5</v>
      </c>
      <c r="I34" s="14">
        <f t="shared" si="5"/>
        <v>24.5</v>
      </c>
      <c r="J34" s="9"/>
    </row>
    <row r="35" spans="1:10" ht="15.95" customHeight="1" x14ac:dyDescent="0.2">
      <c r="A35" s="214" t="s">
        <v>26</v>
      </c>
      <c r="B35" s="206">
        <v>222</v>
      </c>
      <c r="C35" s="215">
        <v>1</v>
      </c>
      <c r="D35" s="216">
        <v>6</v>
      </c>
      <c r="E35" s="217" t="s">
        <v>25</v>
      </c>
      <c r="F35" s="218">
        <v>500</v>
      </c>
      <c r="G35" s="192">
        <f t="shared" si="5"/>
        <v>24.5</v>
      </c>
      <c r="H35" s="192">
        <f t="shared" si="5"/>
        <v>24.5</v>
      </c>
      <c r="I35" s="14">
        <f t="shared" si="5"/>
        <v>24.5</v>
      </c>
      <c r="J35" s="9"/>
    </row>
    <row r="36" spans="1:10" ht="15.95" customHeight="1" x14ac:dyDescent="0.2">
      <c r="A36" s="214" t="s">
        <v>27</v>
      </c>
      <c r="B36" s="206">
        <v>222</v>
      </c>
      <c r="C36" s="215">
        <v>1</v>
      </c>
      <c r="D36" s="216">
        <v>6</v>
      </c>
      <c r="E36" s="217" t="s">
        <v>25</v>
      </c>
      <c r="F36" s="218">
        <v>540</v>
      </c>
      <c r="G36" s="192">
        <f>'Приложение 5'!F36</f>
        <v>24.5</v>
      </c>
      <c r="H36" s="192">
        <f>'Приложение 5'!G36</f>
        <v>24.5</v>
      </c>
      <c r="I36" s="14">
        <f>'Приложение 5'!H36</f>
        <v>24.5</v>
      </c>
      <c r="J36" s="9"/>
    </row>
    <row r="37" spans="1:10" ht="15.95" hidden="1" customHeight="1" x14ac:dyDescent="0.2">
      <c r="A37" s="205" t="s">
        <v>28</v>
      </c>
      <c r="B37" s="206">
        <v>222</v>
      </c>
      <c r="C37" s="210">
        <v>1</v>
      </c>
      <c r="D37" s="211">
        <v>7</v>
      </c>
      <c r="E37" s="212"/>
      <c r="F37" s="213"/>
      <c r="G37" s="191">
        <f t="shared" ref="G37:I40" si="6">G38</f>
        <v>0</v>
      </c>
      <c r="H37" s="191">
        <f t="shared" si="6"/>
        <v>0</v>
      </c>
      <c r="I37" s="8">
        <f t="shared" si="6"/>
        <v>0</v>
      </c>
      <c r="J37" s="9"/>
    </row>
    <row r="38" spans="1:10" ht="15.95" hidden="1" customHeight="1" x14ac:dyDescent="0.2">
      <c r="A38" s="214" t="s">
        <v>9</v>
      </c>
      <c r="B38" s="206">
        <v>222</v>
      </c>
      <c r="C38" s="215">
        <v>1</v>
      </c>
      <c r="D38" s="216">
        <v>7</v>
      </c>
      <c r="E38" s="217" t="s">
        <v>10</v>
      </c>
      <c r="F38" s="218"/>
      <c r="G38" s="192">
        <f t="shared" si="6"/>
        <v>0</v>
      </c>
      <c r="H38" s="192">
        <f t="shared" si="6"/>
        <v>0</v>
      </c>
      <c r="I38" s="14">
        <f t="shared" si="6"/>
        <v>0</v>
      </c>
      <c r="J38" s="9"/>
    </row>
    <row r="39" spans="1:10" ht="32.1" hidden="1" customHeight="1" x14ac:dyDescent="0.2">
      <c r="A39" s="214" t="s">
        <v>29</v>
      </c>
      <c r="B39" s="206">
        <v>222</v>
      </c>
      <c r="C39" s="215">
        <v>1</v>
      </c>
      <c r="D39" s="216">
        <v>7</v>
      </c>
      <c r="E39" s="217" t="s">
        <v>30</v>
      </c>
      <c r="F39" s="218"/>
      <c r="G39" s="192">
        <f t="shared" si="6"/>
        <v>0</v>
      </c>
      <c r="H39" s="192">
        <f t="shared" si="6"/>
        <v>0</v>
      </c>
      <c r="I39" s="14">
        <f t="shared" si="6"/>
        <v>0</v>
      </c>
      <c r="J39" s="9"/>
    </row>
    <row r="40" spans="1:10" ht="32.1" hidden="1" customHeight="1" x14ac:dyDescent="0.2">
      <c r="A40" s="214" t="s">
        <v>124</v>
      </c>
      <c r="B40" s="206">
        <v>222</v>
      </c>
      <c r="C40" s="215">
        <v>1</v>
      </c>
      <c r="D40" s="216">
        <v>7</v>
      </c>
      <c r="E40" s="217" t="s">
        <v>30</v>
      </c>
      <c r="F40" s="218">
        <v>200</v>
      </c>
      <c r="G40" s="192">
        <f t="shared" si="6"/>
        <v>0</v>
      </c>
      <c r="H40" s="192">
        <f t="shared" si="6"/>
        <v>0</v>
      </c>
      <c r="I40" s="14">
        <f t="shared" si="6"/>
        <v>0</v>
      </c>
      <c r="J40" s="9"/>
    </row>
    <row r="41" spans="1:10" ht="32.1" hidden="1" customHeight="1" x14ac:dyDescent="0.2">
      <c r="A41" s="219" t="s">
        <v>18</v>
      </c>
      <c r="B41" s="206">
        <v>222</v>
      </c>
      <c r="C41" s="215">
        <v>1</v>
      </c>
      <c r="D41" s="216">
        <v>7</v>
      </c>
      <c r="E41" s="217" t="s">
        <v>30</v>
      </c>
      <c r="F41" s="222">
        <v>240</v>
      </c>
      <c r="G41" s="192">
        <f>'Приложение 5'!F41</f>
        <v>0</v>
      </c>
      <c r="H41" s="192"/>
      <c r="I41" s="14"/>
      <c r="J41" s="9"/>
    </row>
    <row r="42" spans="1:10" ht="15.95" customHeight="1" x14ac:dyDescent="0.2">
      <c r="A42" s="238" t="s">
        <v>31</v>
      </c>
      <c r="B42" s="206">
        <v>222</v>
      </c>
      <c r="C42" s="239">
        <v>1</v>
      </c>
      <c r="D42" s="224">
        <v>11</v>
      </c>
      <c r="E42" s="240" t="s">
        <v>7</v>
      </c>
      <c r="F42" s="226" t="s">
        <v>7</v>
      </c>
      <c r="G42" s="190">
        <f t="shared" ref="G42:I45" si="7">G43</f>
        <v>10</v>
      </c>
      <c r="H42" s="190">
        <f t="shared" si="7"/>
        <v>10</v>
      </c>
      <c r="I42" s="19">
        <f t="shared" si="7"/>
        <v>10</v>
      </c>
      <c r="J42" s="9"/>
    </row>
    <row r="43" spans="1:10" ht="15.95" customHeight="1" x14ac:dyDescent="0.2">
      <c r="A43" s="214" t="s">
        <v>9</v>
      </c>
      <c r="B43" s="206">
        <v>222</v>
      </c>
      <c r="C43" s="215">
        <v>1</v>
      </c>
      <c r="D43" s="216">
        <v>11</v>
      </c>
      <c r="E43" s="217" t="s">
        <v>10</v>
      </c>
      <c r="F43" s="218" t="s">
        <v>7</v>
      </c>
      <c r="G43" s="192">
        <f t="shared" si="7"/>
        <v>10</v>
      </c>
      <c r="H43" s="192">
        <f t="shared" si="7"/>
        <v>10</v>
      </c>
      <c r="I43" s="14">
        <f t="shared" si="7"/>
        <v>10</v>
      </c>
      <c r="J43" s="9"/>
    </row>
    <row r="44" spans="1:10" ht="15.95" customHeight="1" x14ac:dyDescent="0.2">
      <c r="A44" s="214" t="s">
        <v>123</v>
      </c>
      <c r="B44" s="206">
        <v>222</v>
      </c>
      <c r="C44" s="215">
        <v>1</v>
      </c>
      <c r="D44" s="216">
        <v>11</v>
      </c>
      <c r="E44" s="217" t="s">
        <v>32</v>
      </c>
      <c r="F44" s="218" t="s">
        <v>7</v>
      </c>
      <c r="G44" s="192">
        <f t="shared" si="7"/>
        <v>10</v>
      </c>
      <c r="H44" s="192">
        <f t="shared" si="7"/>
        <v>10</v>
      </c>
      <c r="I44" s="14">
        <f t="shared" si="7"/>
        <v>10</v>
      </c>
      <c r="J44" s="9"/>
    </row>
    <row r="45" spans="1:10" ht="15.95" customHeight="1" x14ac:dyDescent="0.2">
      <c r="A45" s="214" t="s">
        <v>19</v>
      </c>
      <c r="B45" s="206">
        <v>222</v>
      </c>
      <c r="C45" s="215">
        <v>1</v>
      </c>
      <c r="D45" s="216">
        <v>11</v>
      </c>
      <c r="E45" s="217" t="s">
        <v>32</v>
      </c>
      <c r="F45" s="218">
        <v>800</v>
      </c>
      <c r="G45" s="192">
        <f t="shared" si="7"/>
        <v>10</v>
      </c>
      <c r="H45" s="192">
        <f t="shared" si="7"/>
        <v>10</v>
      </c>
      <c r="I45" s="14">
        <f t="shared" si="7"/>
        <v>10</v>
      </c>
      <c r="J45" s="9"/>
    </row>
    <row r="46" spans="1:10" ht="15.95" customHeight="1" x14ac:dyDescent="0.2">
      <c r="A46" s="126" t="s">
        <v>33</v>
      </c>
      <c r="B46" s="206">
        <v>222</v>
      </c>
      <c r="C46" s="227">
        <v>1</v>
      </c>
      <c r="D46" s="220">
        <v>11</v>
      </c>
      <c r="E46" s="228" t="s">
        <v>32</v>
      </c>
      <c r="F46" s="222">
        <v>870</v>
      </c>
      <c r="G46" s="168">
        <f>'Приложение 5'!F46</f>
        <v>10</v>
      </c>
      <c r="H46" s="168">
        <f>'Приложение 5'!G46</f>
        <v>10</v>
      </c>
      <c r="I46" s="24">
        <f>'Приложение 5'!H46</f>
        <v>10</v>
      </c>
      <c r="J46" s="9"/>
    </row>
    <row r="47" spans="1:10" ht="15.95" customHeight="1" x14ac:dyDescent="0.2">
      <c r="A47" s="233" t="s">
        <v>34</v>
      </c>
      <c r="B47" s="206">
        <v>222</v>
      </c>
      <c r="C47" s="234">
        <v>1</v>
      </c>
      <c r="D47" s="235">
        <v>13</v>
      </c>
      <c r="E47" s="236" t="s">
        <v>7</v>
      </c>
      <c r="F47" s="237" t="s">
        <v>7</v>
      </c>
      <c r="G47" s="195">
        <f>G48</f>
        <v>192.8</v>
      </c>
      <c r="H47" s="195">
        <f>H48</f>
        <v>5</v>
      </c>
      <c r="I47" s="34">
        <f>I48</f>
        <v>5</v>
      </c>
      <c r="J47" s="9"/>
    </row>
    <row r="48" spans="1:10" ht="15" customHeight="1" x14ac:dyDescent="0.2">
      <c r="A48" s="214" t="s">
        <v>9</v>
      </c>
      <c r="B48" s="206">
        <v>222</v>
      </c>
      <c r="C48" s="215">
        <v>1</v>
      </c>
      <c r="D48" s="216">
        <v>13</v>
      </c>
      <c r="E48" s="217" t="s">
        <v>10</v>
      </c>
      <c r="F48" s="218" t="s">
        <v>7</v>
      </c>
      <c r="G48" s="192">
        <f>G49+G52</f>
        <v>192.8</v>
      </c>
      <c r="H48" s="192">
        <f>H49+H52</f>
        <v>5</v>
      </c>
      <c r="I48" s="14">
        <f>I49+I52</f>
        <v>5</v>
      </c>
      <c r="J48" s="9"/>
    </row>
    <row r="49" spans="1:10" ht="30" customHeight="1" x14ac:dyDescent="0.2">
      <c r="A49" s="214" t="s">
        <v>35</v>
      </c>
      <c r="B49" s="206">
        <v>222</v>
      </c>
      <c r="C49" s="215">
        <v>1</v>
      </c>
      <c r="D49" s="216">
        <v>13</v>
      </c>
      <c r="E49" s="217" t="s">
        <v>36</v>
      </c>
      <c r="F49" s="218" t="s">
        <v>7</v>
      </c>
      <c r="G49" s="192">
        <f t="shared" ref="G49:I50" si="8">G50</f>
        <v>150</v>
      </c>
      <c r="H49" s="192">
        <f t="shared" si="8"/>
        <v>0</v>
      </c>
      <c r="I49" s="14">
        <f t="shared" si="8"/>
        <v>0</v>
      </c>
      <c r="J49" s="9"/>
    </row>
    <row r="50" spans="1:10" ht="34.5" customHeight="1" x14ac:dyDescent="0.2">
      <c r="A50" s="214" t="s">
        <v>124</v>
      </c>
      <c r="B50" s="206">
        <v>222</v>
      </c>
      <c r="C50" s="215">
        <v>1</v>
      </c>
      <c r="D50" s="216">
        <v>13</v>
      </c>
      <c r="E50" s="217" t="s">
        <v>36</v>
      </c>
      <c r="F50" s="218">
        <v>200</v>
      </c>
      <c r="G50" s="192">
        <f t="shared" si="8"/>
        <v>150</v>
      </c>
      <c r="H50" s="192">
        <f t="shared" si="8"/>
        <v>0</v>
      </c>
      <c r="I50" s="14">
        <f t="shared" si="8"/>
        <v>0</v>
      </c>
      <c r="J50" s="9"/>
    </row>
    <row r="51" spans="1:10" ht="33" customHeight="1" x14ac:dyDescent="0.2">
      <c r="A51" s="219" t="s">
        <v>18</v>
      </c>
      <c r="B51" s="206">
        <v>222</v>
      </c>
      <c r="C51" s="220">
        <v>1</v>
      </c>
      <c r="D51" s="220">
        <v>13</v>
      </c>
      <c r="E51" s="221" t="s">
        <v>36</v>
      </c>
      <c r="F51" s="222">
        <v>240</v>
      </c>
      <c r="G51" s="168">
        <f>'Приложение 5'!F51</f>
        <v>150</v>
      </c>
      <c r="H51" s="168">
        <f>'Приложение 5'!G51</f>
        <v>0</v>
      </c>
      <c r="I51" s="168">
        <f>'Приложение 5'!H51</f>
        <v>0</v>
      </c>
      <c r="J51" s="9"/>
    </row>
    <row r="52" spans="1:10" ht="15.95" customHeight="1" x14ac:dyDescent="0.2">
      <c r="A52" s="219" t="s">
        <v>37</v>
      </c>
      <c r="B52" s="206">
        <v>222</v>
      </c>
      <c r="C52" s="220">
        <v>1</v>
      </c>
      <c r="D52" s="220">
        <v>13</v>
      </c>
      <c r="E52" s="221" t="s">
        <v>38</v>
      </c>
      <c r="F52" s="222" t="s">
        <v>7</v>
      </c>
      <c r="G52" s="168">
        <f>G53+G55</f>
        <v>42.8</v>
      </c>
      <c r="H52" s="168">
        <f>H53+H55</f>
        <v>5</v>
      </c>
      <c r="I52" s="24">
        <f>I53+I55</f>
        <v>5</v>
      </c>
      <c r="J52" s="9"/>
    </row>
    <row r="53" spans="1:10" ht="32.1" customHeight="1" x14ac:dyDescent="0.2">
      <c r="A53" s="214" t="s">
        <v>124</v>
      </c>
      <c r="B53" s="206">
        <v>222</v>
      </c>
      <c r="C53" s="220">
        <v>1</v>
      </c>
      <c r="D53" s="220">
        <v>13</v>
      </c>
      <c r="E53" s="221" t="s">
        <v>38</v>
      </c>
      <c r="F53" s="222">
        <v>200</v>
      </c>
      <c r="G53" s="168">
        <f>G54</f>
        <v>37.799999999999997</v>
      </c>
      <c r="H53" s="168">
        <f>H54</f>
        <v>0</v>
      </c>
      <c r="I53" s="24">
        <f>I54</f>
        <v>0</v>
      </c>
      <c r="J53" s="9"/>
    </row>
    <row r="54" spans="1:10" ht="32.1" customHeight="1" x14ac:dyDescent="0.2">
      <c r="A54" s="126" t="s">
        <v>18</v>
      </c>
      <c r="B54" s="206">
        <v>222</v>
      </c>
      <c r="C54" s="227">
        <v>1</v>
      </c>
      <c r="D54" s="220">
        <v>13</v>
      </c>
      <c r="E54" s="221" t="s">
        <v>38</v>
      </c>
      <c r="F54" s="222">
        <v>240</v>
      </c>
      <c r="G54" s="168">
        <f>'Приложение 5'!F54</f>
        <v>37.799999999999997</v>
      </c>
      <c r="H54" s="168">
        <f>'Приложение 5'!G54</f>
        <v>0</v>
      </c>
      <c r="I54" s="168">
        <f>'Приложение 5'!H54</f>
        <v>0</v>
      </c>
      <c r="J54" s="9"/>
    </row>
    <row r="55" spans="1:10" ht="15.95" customHeight="1" x14ac:dyDescent="0.2">
      <c r="A55" s="214" t="s">
        <v>19</v>
      </c>
      <c r="B55" s="206">
        <v>222</v>
      </c>
      <c r="C55" s="215">
        <v>1</v>
      </c>
      <c r="D55" s="216">
        <v>13</v>
      </c>
      <c r="E55" s="221" t="s">
        <v>38</v>
      </c>
      <c r="F55" s="218">
        <v>800</v>
      </c>
      <c r="G55" s="192">
        <f>G56+G57</f>
        <v>5</v>
      </c>
      <c r="H55" s="192">
        <f>H56+H57</f>
        <v>5</v>
      </c>
      <c r="I55" s="14">
        <f>I56+I57</f>
        <v>5</v>
      </c>
      <c r="J55" s="9"/>
    </row>
    <row r="56" spans="1:10" ht="15.95" hidden="1" customHeight="1" x14ac:dyDescent="0.2">
      <c r="A56" s="126" t="s">
        <v>39</v>
      </c>
      <c r="B56" s="206">
        <v>222</v>
      </c>
      <c r="C56" s="227">
        <v>1</v>
      </c>
      <c r="D56" s="220">
        <v>13</v>
      </c>
      <c r="E56" s="241" t="s">
        <v>38</v>
      </c>
      <c r="F56" s="222">
        <v>830</v>
      </c>
      <c r="G56" s="168"/>
      <c r="H56" s="168"/>
      <c r="I56" s="24"/>
      <c r="J56" s="9"/>
    </row>
    <row r="57" spans="1:10" ht="15.95" customHeight="1" x14ac:dyDescent="0.2">
      <c r="A57" s="219" t="s">
        <v>20</v>
      </c>
      <c r="B57" s="206">
        <v>222</v>
      </c>
      <c r="C57" s="227">
        <v>1</v>
      </c>
      <c r="D57" s="220">
        <v>13</v>
      </c>
      <c r="E57" s="221" t="s">
        <v>38</v>
      </c>
      <c r="F57" s="222">
        <v>850</v>
      </c>
      <c r="G57" s="168">
        <f>'Приложение 5'!F57</f>
        <v>5</v>
      </c>
      <c r="H57" s="168">
        <f>'Приложение 5'!G57</f>
        <v>5</v>
      </c>
      <c r="I57" s="24">
        <f>'Приложение 5'!H57</f>
        <v>5</v>
      </c>
      <c r="J57" s="9"/>
    </row>
    <row r="58" spans="1:10" ht="15.95" customHeight="1" x14ac:dyDescent="0.2">
      <c r="A58" s="205" t="s">
        <v>40</v>
      </c>
      <c r="B58" s="206">
        <v>222</v>
      </c>
      <c r="C58" s="210">
        <v>2</v>
      </c>
      <c r="D58" s="211">
        <v>3</v>
      </c>
      <c r="E58" s="212" t="s">
        <v>7</v>
      </c>
      <c r="F58" s="213" t="s">
        <v>7</v>
      </c>
      <c r="G58" s="191">
        <f t="shared" ref="G58:I59" si="9">G59</f>
        <v>110</v>
      </c>
      <c r="H58" s="191">
        <f t="shared" si="9"/>
        <v>111.1</v>
      </c>
      <c r="I58" s="8">
        <f t="shared" si="9"/>
        <v>115.5</v>
      </c>
      <c r="J58" s="9"/>
    </row>
    <row r="59" spans="1:10" ht="15.95" customHeight="1" x14ac:dyDescent="0.2">
      <c r="A59" s="214" t="s">
        <v>15</v>
      </c>
      <c r="B59" s="206">
        <v>222</v>
      </c>
      <c r="C59" s="215">
        <v>2</v>
      </c>
      <c r="D59" s="216">
        <v>3</v>
      </c>
      <c r="E59" s="217" t="s">
        <v>10</v>
      </c>
      <c r="F59" s="218" t="s">
        <v>7</v>
      </c>
      <c r="G59" s="192">
        <f t="shared" si="9"/>
        <v>110</v>
      </c>
      <c r="H59" s="192">
        <f t="shared" si="9"/>
        <v>111.1</v>
      </c>
      <c r="I59" s="14">
        <f t="shared" si="9"/>
        <v>115.5</v>
      </c>
      <c r="J59" s="9"/>
    </row>
    <row r="60" spans="1:10" s="40" customFormat="1" ht="32.1" customHeight="1" x14ac:dyDescent="0.25">
      <c r="A60" s="242" t="s">
        <v>41</v>
      </c>
      <c r="B60" s="206">
        <v>222</v>
      </c>
      <c r="C60" s="215">
        <v>2</v>
      </c>
      <c r="D60" s="216">
        <v>3</v>
      </c>
      <c r="E60" s="217" t="s">
        <v>42</v>
      </c>
      <c r="F60" s="243" t="s">
        <v>7</v>
      </c>
      <c r="G60" s="192">
        <f>G61+G63</f>
        <v>110</v>
      </c>
      <c r="H60" s="192">
        <f>H61+H63</f>
        <v>111.1</v>
      </c>
      <c r="I60" s="14">
        <f>I61+I63</f>
        <v>115.5</v>
      </c>
      <c r="J60" s="39"/>
    </row>
    <row r="61" spans="1:10" ht="63.95" customHeight="1" x14ac:dyDescent="0.2">
      <c r="A61" s="214" t="s">
        <v>13</v>
      </c>
      <c r="B61" s="206">
        <v>222</v>
      </c>
      <c r="C61" s="215">
        <v>2</v>
      </c>
      <c r="D61" s="216">
        <v>3</v>
      </c>
      <c r="E61" s="217" t="s">
        <v>42</v>
      </c>
      <c r="F61" s="218">
        <v>100</v>
      </c>
      <c r="G61" s="192">
        <f>G62</f>
        <v>97.5</v>
      </c>
      <c r="H61" s="192">
        <f>H62</f>
        <v>98.6</v>
      </c>
      <c r="I61" s="14">
        <f>I62</f>
        <v>103</v>
      </c>
      <c r="J61" s="9"/>
    </row>
    <row r="62" spans="1:10" ht="32.1" customHeight="1" x14ac:dyDescent="0.2">
      <c r="A62" s="214" t="s">
        <v>43</v>
      </c>
      <c r="B62" s="206">
        <v>222</v>
      </c>
      <c r="C62" s="215">
        <v>2</v>
      </c>
      <c r="D62" s="216">
        <v>3</v>
      </c>
      <c r="E62" s="217" t="s">
        <v>42</v>
      </c>
      <c r="F62" s="218">
        <v>120</v>
      </c>
      <c r="G62" s="192">
        <f>'Приложение 5'!F62</f>
        <v>97.5</v>
      </c>
      <c r="H62" s="192">
        <f>'Приложение 5'!G62</f>
        <v>98.6</v>
      </c>
      <c r="I62" s="14">
        <f>'Приложение 5'!H62</f>
        <v>103</v>
      </c>
      <c r="J62" s="9"/>
    </row>
    <row r="63" spans="1:10" ht="32.1" customHeight="1" x14ac:dyDescent="0.2">
      <c r="A63" s="214" t="s">
        <v>124</v>
      </c>
      <c r="B63" s="206">
        <v>222</v>
      </c>
      <c r="C63" s="215">
        <v>2</v>
      </c>
      <c r="D63" s="216">
        <v>3</v>
      </c>
      <c r="E63" s="217" t="s">
        <v>44</v>
      </c>
      <c r="F63" s="218">
        <v>200</v>
      </c>
      <c r="G63" s="192">
        <f>G64</f>
        <v>12.5</v>
      </c>
      <c r="H63" s="192">
        <f>H64</f>
        <v>12.5</v>
      </c>
      <c r="I63" s="14">
        <f>I64</f>
        <v>12.5</v>
      </c>
      <c r="J63" s="9"/>
    </row>
    <row r="64" spans="1:10" ht="32.1" customHeight="1" x14ac:dyDescent="0.2">
      <c r="A64" s="214" t="s">
        <v>18</v>
      </c>
      <c r="B64" s="206">
        <v>222</v>
      </c>
      <c r="C64" s="215">
        <v>2</v>
      </c>
      <c r="D64" s="216">
        <v>3</v>
      </c>
      <c r="E64" s="217" t="s">
        <v>44</v>
      </c>
      <c r="F64" s="218">
        <v>240</v>
      </c>
      <c r="G64" s="192">
        <f>'Приложение 5'!F64</f>
        <v>12.5</v>
      </c>
      <c r="H64" s="192">
        <f>'Приложение 5'!G64</f>
        <v>12.5</v>
      </c>
      <c r="I64" s="14">
        <f>'Приложение 5'!H64</f>
        <v>12.5</v>
      </c>
      <c r="J64" s="9"/>
    </row>
    <row r="65" spans="1:10" ht="32.1" customHeight="1" x14ac:dyDescent="0.2">
      <c r="A65" s="205" t="s">
        <v>45</v>
      </c>
      <c r="B65" s="206">
        <v>222</v>
      </c>
      <c r="C65" s="210">
        <v>3</v>
      </c>
      <c r="D65" s="216"/>
      <c r="E65" s="217"/>
      <c r="F65" s="218"/>
      <c r="G65" s="191">
        <f>G66</f>
        <v>174.7</v>
      </c>
      <c r="H65" s="191">
        <f t="shared" ref="H65:I67" si="10">H66</f>
        <v>80</v>
      </c>
      <c r="I65" s="191">
        <f t="shared" si="10"/>
        <v>80</v>
      </c>
      <c r="J65" s="9"/>
    </row>
    <row r="66" spans="1:10" ht="32.1" customHeight="1" x14ac:dyDescent="0.2">
      <c r="A66" s="205" t="s">
        <v>178</v>
      </c>
      <c r="B66" s="206">
        <v>222</v>
      </c>
      <c r="C66" s="210">
        <v>3</v>
      </c>
      <c r="D66" s="211">
        <v>10</v>
      </c>
      <c r="E66" s="212" t="s">
        <v>7</v>
      </c>
      <c r="F66" s="213" t="s">
        <v>7</v>
      </c>
      <c r="G66" s="191">
        <f>G67</f>
        <v>174.7</v>
      </c>
      <c r="H66" s="191">
        <f t="shared" si="10"/>
        <v>80</v>
      </c>
      <c r="I66" s="191">
        <f t="shared" si="10"/>
        <v>80</v>
      </c>
      <c r="J66" s="9"/>
    </row>
    <row r="67" spans="1:10" ht="63" x14ac:dyDescent="0.2">
      <c r="A67" s="205" t="s">
        <v>136</v>
      </c>
      <c r="B67" s="206">
        <v>222</v>
      </c>
      <c r="C67" s="210">
        <v>3</v>
      </c>
      <c r="D67" s="211">
        <v>10</v>
      </c>
      <c r="E67" s="212" t="s">
        <v>46</v>
      </c>
      <c r="F67" s="213" t="s">
        <v>7</v>
      </c>
      <c r="G67" s="191">
        <f>G68</f>
        <v>174.7</v>
      </c>
      <c r="H67" s="191">
        <f t="shared" si="10"/>
        <v>80</v>
      </c>
      <c r="I67" s="191">
        <f t="shared" si="10"/>
        <v>80</v>
      </c>
      <c r="J67" s="9"/>
    </row>
    <row r="68" spans="1:10" ht="49.5" customHeight="1" x14ac:dyDescent="0.2">
      <c r="A68" s="214" t="s">
        <v>47</v>
      </c>
      <c r="B68" s="206">
        <v>222</v>
      </c>
      <c r="C68" s="215">
        <v>3</v>
      </c>
      <c r="D68" s="216">
        <v>10</v>
      </c>
      <c r="E68" s="228" t="s">
        <v>48</v>
      </c>
      <c r="F68" s="218" t="s">
        <v>7</v>
      </c>
      <c r="G68" s="192">
        <f t="shared" ref="G68:I69" si="11">G69</f>
        <v>174.7</v>
      </c>
      <c r="H68" s="192">
        <f t="shared" si="11"/>
        <v>80</v>
      </c>
      <c r="I68" s="14">
        <f t="shared" si="11"/>
        <v>80</v>
      </c>
      <c r="J68" s="9"/>
    </row>
    <row r="69" spans="1:10" ht="32.1" customHeight="1" x14ac:dyDescent="0.2">
      <c r="A69" s="214" t="s">
        <v>124</v>
      </c>
      <c r="B69" s="206">
        <v>222</v>
      </c>
      <c r="C69" s="227">
        <v>3</v>
      </c>
      <c r="D69" s="220">
        <v>10</v>
      </c>
      <c r="E69" s="228" t="s">
        <v>48</v>
      </c>
      <c r="F69" s="222">
        <v>200</v>
      </c>
      <c r="G69" s="168">
        <f t="shared" si="11"/>
        <v>174.7</v>
      </c>
      <c r="H69" s="168">
        <f t="shared" si="11"/>
        <v>80</v>
      </c>
      <c r="I69" s="24">
        <f t="shared" si="11"/>
        <v>80</v>
      </c>
      <c r="J69" s="9"/>
    </row>
    <row r="70" spans="1:10" ht="32.1" customHeight="1" x14ac:dyDescent="0.2">
      <c r="A70" s="126" t="s">
        <v>18</v>
      </c>
      <c r="B70" s="206">
        <v>222</v>
      </c>
      <c r="C70" s="227">
        <v>3</v>
      </c>
      <c r="D70" s="220">
        <v>10</v>
      </c>
      <c r="E70" s="228" t="s">
        <v>48</v>
      </c>
      <c r="F70" s="222">
        <v>240</v>
      </c>
      <c r="G70" s="168">
        <f>'Приложение 5'!F70</f>
        <v>174.7</v>
      </c>
      <c r="H70" s="168">
        <f>'Приложение 5'!G70</f>
        <v>80</v>
      </c>
      <c r="I70" s="24">
        <f>'Приложение 5'!H70</f>
        <v>80</v>
      </c>
      <c r="J70" s="9"/>
    </row>
    <row r="71" spans="1:10" ht="15.95" customHeight="1" x14ac:dyDescent="0.2">
      <c r="A71" s="238" t="s">
        <v>50</v>
      </c>
      <c r="B71" s="206">
        <v>222</v>
      </c>
      <c r="C71" s="239">
        <v>4</v>
      </c>
      <c r="D71" s="216"/>
      <c r="E71" s="217"/>
      <c r="F71" s="218"/>
      <c r="G71" s="191">
        <f>G72</f>
        <v>2168.6999999999998</v>
      </c>
      <c r="H71" s="191">
        <f t="shared" ref="H71:I72" si="12">H72</f>
        <v>1063.5</v>
      </c>
      <c r="I71" s="191">
        <f t="shared" si="12"/>
        <v>1122.5</v>
      </c>
      <c r="J71" s="9"/>
    </row>
    <row r="72" spans="1:10" ht="15.95" customHeight="1" x14ac:dyDescent="0.2">
      <c r="A72" s="238" t="s">
        <v>51</v>
      </c>
      <c r="B72" s="206">
        <v>222</v>
      </c>
      <c r="C72" s="239">
        <v>4</v>
      </c>
      <c r="D72" s="224">
        <v>9</v>
      </c>
      <c r="E72" s="240" t="s">
        <v>7</v>
      </c>
      <c r="F72" s="226" t="s">
        <v>7</v>
      </c>
      <c r="G72" s="190">
        <f>G73</f>
        <v>2168.6999999999998</v>
      </c>
      <c r="H72" s="190">
        <f t="shared" si="12"/>
        <v>1063.5</v>
      </c>
      <c r="I72" s="190">
        <f t="shared" si="12"/>
        <v>1122.5</v>
      </c>
      <c r="J72" s="9"/>
    </row>
    <row r="73" spans="1:10" ht="32.1" customHeight="1" x14ac:dyDescent="0.2">
      <c r="A73" s="205" t="s">
        <v>137</v>
      </c>
      <c r="B73" s="206">
        <v>222</v>
      </c>
      <c r="C73" s="210">
        <v>4</v>
      </c>
      <c r="D73" s="211">
        <v>9</v>
      </c>
      <c r="E73" s="212" t="s">
        <v>52</v>
      </c>
      <c r="F73" s="226"/>
      <c r="G73" s="190">
        <f>G74+G78</f>
        <v>2168.6999999999998</v>
      </c>
      <c r="H73" s="190">
        <f>H74+H78</f>
        <v>1063.5</v>
      </c>
      <c r="I73" s="19">
        <f>I74+I78</f>
        <v>1122.5</v>
      </c>
      <c r="J73" s="9"/>
    </row>
    <row r="74" spans="1:10" ht="38.25" customHeight="1" x14ac:dyDescent="0.2">
      <c r="A74" s="205" t="s">
        <v>138</v>
      </c>
      <c r="B74" s="206">
        <v>222</v>
      </c>
      <c r="C74" s="210">
        <v>4</v>
      </c>
      <c r="D74" s="211">
        <v>9</v>
      </c>
      <c r="E74" s="212" t="s">
        <v>53</v>
      </c>
      <c r="F74" s="226"/>
      <c r="G74" s="190">
        <f t="shared" ref="G74:I76" si="13">G75</f>
        <v>2090.6999999999998</v>
      </c>
      <c r="H74" s="190">
        <f t="shared" si="13"/>
        <v>1033.5</v>
      </c>
      <c r="I74" s="19">
        <f t="shared" si="13"/>
        <v>1092.5</v>
      </c>
      <c r="J74" s="9"/>
    </row>
    <row r="75" spans="1:10" ht="32.1" customHeight="1" x14ac:dyDescent="0.2">
      <c r="A75" s="214" t="s">
        <v>166</v>
      </c>
      <c r="B75" s="206">
        <v>222</v>
      </c>
      <c r="C75" s="215">
        <v>4</v>
      </c>
      <c r="D75" s="216">
        <v>9</v>
      </c>
      <c r="E75" s="217" t="s">
        <v>54</v>
      </c>
      <c r="F75" s="226"/>
      <c r="G75" s="168">
        <f t="shared" si="13"/>
        <v>2090.6999999999998</v>
      </c>
      <c r="H75" s="168">
        <f t="shared" si="13"/>
        <v>1033.5</v>
      </c>
      <c r="I75" s="24">
        <f t="shared" si="13"/>
        <v>1092.5</v>
      </c>
      <c r="J75" s="9"/>
    </row>
    <row r="76" spans="1:10" ht="32.1" customHeight="1" x14ac:dyDescent="0.2">
      <c r="A76" s="214" t="s">
        <v>124</v>
      </c>
      <c r="B76" s="206">
        <v>222</v>
      </c>
      <c r="C76" s="215">
        <v>4</v>
      </c>
      <c r="D76" s="216">
        <v>9</v>
      </c>
      <c r="E76" s="217" t="s">
        <v>54</v>
      </c>
      <c r="F76" s="222">
        <v>200</v>
      </c>
      <c r="G76" s="168">
        <f t="shared" si="13"/>
        <v>2090.6999999999998</v>
      </c>
      <c r="H76" s="168">
        <f t="shared" si="13"/>
        <v>1033.5</v>
      </c>
      <c r="I76" s="24">
        <f t="shared" si="13"/>
        <v>1092.5</v>
      </c>
      <c r="J76" s="9"/>
    </row>
    <row r="77" spans="1:10" ht="32.1" customHeight="1" x14ac:dyDescent="0.2">
      <c r="A77" s="126" t="s">
        <v>18</v>
      </c>
      <c r="B77" s="206">
        <v>222</v>
      </c>
      <c r="C77" s="215">
        <v>4</v>
      </c>
      <c r="D77" s="216">
        <v>9</v>
      </c>
      <c r="E77" s="217" t="s">
        <v>54</v>
      </c>
      <c r="F77" s="222">
        <v>240</v>
      </c>
      <c r="G77" s="168">
        <f>'Приложение 5'!F77</f>
        <v>2090.6999999999998</v>
      </c>
      <c r="H77" s="168">
        <f>'Приложение 5'!G77</f>
        <v>1033.5</v>
      </c>
      <c r="I77" s="24">
        <f>'Приложение 5'!H77</f>
        <v>1092.5</v>
      </c>
      <c r="J77" s="9"/>
    </row>
    <row r="78" spans="1:10" ht="33" customHeight="1" x14ac:dyDescent="0.2">
      <c r="A78" s="205" t="s">
        <v>167</v>
      </c>
      <c r="B78" s="206">
        <v>222</v>
      </c>
      <c r="C78" s="210">
        <v>4</v>
      </c>
      <c r="D78" s="211">
        <v>9</v>
      </c>
      <c r="E78" s="212" t="s">
        <v>55</v>
      </c>
      <c r="F78" s="226"/>
      <c r="G78" s="190">
        <f t="shared" ref="G78:I80" si="14">G79</f>
        <v>78</v>
      </c>
      <c r="H78" s="190">
        <f t="shared" si="14"/>
        <v>30</v>
      </c>
      <c r="I78" s="19">
        <f t="shared" si="14"/>
        <v>30</v>
      </c>
      <c r="J78" s="9"/>
    </row>
    <row r="79" spans="1:10" ht="32.1" customHeight="1" x14ac:dyDescent="0.2">
      <c r="A79" s="214" t="s">
        <v>168</v>
      </c>
      <c r="B79" s="206">
        <v>222</v>
      </c>
      <c r="C79" s="215">
        <v>4</v>
      </c>
      <c r="D79" s="216">
        <v>9</v>
      </c>
      <c r="E79" s="217" t="s">
        <v>56</v>
      </c>
      <c r="F79" s="226"/>
      <c r="G79" s="168">
        <f t="shared" si="14"/>
        <v>78</v>
      </c>
      <c r="H79" s="168">
        <f t="shared" si="14"/>
        <v>30</v>
      </c>
      <c r="I79" s="24">
        <f t="shared" si="14"/>
        <v>30</v>
      </c>
      <c r="J79" s="9"/>
    </row>
    <row r="80" spans="1:10" ht="32.1" customHeight="1" x14ac:dyDescent="0.2">
      <c r="A80" s="214" t="s">
        <v>124</v>
      </c>
      <c r="B80" s="206">
        <v>222</v>
      </c>
      <c r="C80" s="215">
        <v>4</v>
      </c>
      <c r="D80" s="216">
        <v>9</v>
      </c>
      <c r="E80" s="217" t="s">
        <v>56</v>
      </c>
      <c r="F80" s="222">
        <v>200</v>
      </c>
      <c r="G80" s="168">
        <f t="shared" si="14"/>
        <v>78</v>
      </c>
      <c r="H80" s="168">
        <f t="shared" si="14"/>
        <v>30</v>
      </c>
      <c r="I80" s="24">
        <f t="shared" si="14"/>
        <v>30</v>
      </c>
      <c r="J80" s="9"/>
    </row>
    <row r="81" spans="1:10" ht="32.1" customHeight="1" x14ac:dyDescent="0.2">
      <c r="A81" s="126" t="s">
        <v>18</v>
      </c>
      <c r="B81" s="206">
        <v>222</v>
      </c>
      <c r="C81" s="215">
        <v>4</v>
      </c>
      <c r="D81" s="216">
        <v>9</v>
      </c>
      <c r="E81" s="217" t="s">
        <v>56</v>
      </c>
      <c r="F81" s="222">
        <v>240</v>
      </c>
      <c r="G81" s="168">
        <f>'Приложение 5'!F81</f>
        <v>78</v>
      </c>
      <c r="H81" s="168">
        <f>'Приложение 5'!G81</f>
        <v>30</v>
      </c>
      <c r="I81" s="24">
        <f>'Приложение 5'!H81</f>
        <v>30</v>
      </c>
      <c r="J81" s="9"/>
    </row>
    <row r="82" spans="1:10" ht="15.95" customHeight="1" x14ac:dyDescent="0.2">
      <c r="A82" s="238" t="s">
        <v>58</v>
      </c>
      <c r="B82" s="206">
        <v>222</v>
      </c>
      <c r="C82" s="239">
        <v>5</v>
      </c>
      <c r="D82" s="224" t="s">
        <v>7</v>
      </c>
      <c r="E82" s="240" t="s">
        <v>7</v>
      </c>
      <c r="F82" s="226" t="s">
        <v>7</v>
      </c>
      <c r="G82" s="190">
        <f>G83+G88</f>
        <v>1590.8</v>
      </c>
      <c r="H82" s="190">
        <f t="shared" ref="H82:I82" si="15">H83+H88</f>
        <v>54.6</v>
      </c>
      <c r="I82" s="190">
        <f t="shared" si="15"/>
        <v>54.6</v>
      </c>
      <c r="J82" s="9"/>
    </row>
    <row r="83" spans="1:10" ht="15.95" customHeight="1" x14ac:dyDescent="0.2">
      <c r="A83" s="205" t="s">
        <v>59</v>
      </c>
      <c r="B83" s="206">
        <v>222</v>
      </c>
      <c r="C83" s="210">
        <v>5</v>
      </c>
      <c r="D83" s="211">
        <v>1</v>
      </c>
      <c r="E83" s="212" t="s">
        <v>7</v>
      </c>
      <c r="F83" s="213" t="s">
        <v>7</v>
      </c>
      <c r="G83" s="191">
        <f>G84</f>
        <v>4.2</v>
      </c>
      <c r="H83" s="191">
        <f t="shared" ref="H83:I84" si="16">H84</f>
        <v>4.5999999999999996</v>
      </c>
      <c r="I83" s="191">
        <f t="shared" si="16"/>
        <v>4.5999999999999996</v>
      </c>
      <c r="J83" s="9"/>
    </row>
    <row r="84" spans="1:10" ht="15.95" customHeight="1" x14ac:dyDescent="0.2">
      <c r="A84" s="214" t="s">
        <v>60</v>
      </c>
      <c r="B84" s="206">
        <v>222</v>
      </c>
      <c r="C84" s="215">
        <v>5</v>
      </c>
      <c r="D84" s="216">
        <v>1</v>
      </c>
      <c r="E84" s="217" t="s">
        <v>10</v>
      </c>
      <c r="F84" s="218"/>
      <c r="G84" s="192">
        <f>G85</f>
        <v>4.2</v>
      </c>
      <c r="H84" s="192">
        <f t="shared" si="16"/>
        <v>4.5999999999999996</v>
      </c>
      <c r="I84" s="192">
        <f t="shared" si="16"/>
        <v>4.5999999999999996</v>
      </c>
      <c r="J84" s="9"/>
    </row>
    <row r="85" spans="1:10" ht="18.75" x14ac:dyDescent="0.2">
      <c r="A85" s="126" t="s">
        <v>61</v>
      </c>
      <c r="B85" s="206">
        <v>222</v>
      </c>
      <c r="C85" s="215">
        <v>5</v>
      </c>
      <c r="D85" s="216">
        <v>1</v>
      </c>
      <c r="E85" s="217" t="s">
        <v>62</v>
      </c>
      <c r="F85" s="218"/>
      <c r="G85" s="192">
        <f t="shared" ref="G85:I86" si="17">G86</f>
        <v>4.2</v>
      </c>
      <c r="H85" s="192">
        <f t="shared" si="17"/>
        <v>4.5999999999999996</v>
      </c>
      <c r="I85" s="14">
        <f t="shared" si="17"/>
        <v>4.5999999999999996</v>
      </c>
      <c r="J85" s="9"/>
    </row>
    <row r="86" spans="1:10" ht="32.1" customHeight="1" x14ac:dyDescent="0.2">
      <c r="A86" s="214" t="s">
        <v>124</v>
      </c>
      <c r="B86" s="206">
        <v>222</v>
      </c>
      <c r="C86" s="215">
        <v>5</v>
      </c>
      <c r="D86" s="216">
        <v>1</v>
      </c>
      <c r="E86" s="217" t="s">
        <v>62</v>
      </c>
      <c r="F86" s="218">
        <v>200</v>
      </c>
      <c r="G86" s="192">
        <f t="shared" si="17"/>
        <v>4.2</v>
      </c>
      <c r="H86" s="192">
        <f t="shared" si="17"/>
        <v>4.5999999999999996</v>
      </c>
      <c r="I86" s="14">
        <f t="shared" si="17"/>
        <v>4.5999999999999996</v>
      </c>
      <c r="J86" s="9"/>
    </row>
    <row r="87" spans="1:10" ht="32.1" customHeight="1" x14ac:dyDescent="0.2">
      <c r="A87" s="126" t="s">
        <v>18</v>
      </c>
      <c r="B87" s="206">
        <v>222</v>
      </c>
      <c r="C87" s="215">
        <v>5</v>
      </c>
      <c r="D87" s="216">
        <v>1</v>
      </c>
      <c r="E87" s="217" t="s">
        <v>62</v>
      </c>
      <c r="F87" s="218">
        <v>240</v>
      </c>
      <c r="G87" s="192">
        <f>'Приложение 5'!F87</f>
        <v>4.2</v>
      </c>
      <c r="H87" s="192">
        <f>'Приложение 5'!G87</f>
        <v>4.5999999999999996</v>
      </c>
      <c r="I87" s="14">
        <f>'Приложение 5'!H87</f>
        <v>4.5999999999999996</v>
      </c>
      <c r="J87" s="9"/>
    </row>
    <row r="88" spans="1:10" ht="15.95" customHeight="1" x14ac:dyDescent="0.2">
      <c r="A88" s="238" t="s">
        <v>63</v>
      </c>
      <c r="B88" s="206">
        <v>222</v>
      </c>
      <c r="C88" s="210">
        <v>5</v>
      </c>
      <c r="D88" s="211">
        <v>3</v>
      </c>
      <c r="E88" s="212"/>
      <c r="F88" s="213"/>
      <c r="G88" s="191">
        <f>G89</f>
        <v>1586.6</v>
      </c>
      <c r="H88" s="191">
        <f t="shared" ref="H88:I88" si="18">H89</f>
        <v>50</v>
      </c>
      <c r="I88" s="191">
        <f t="shared" si="18"/>
        <v>50</v>
      </c>
      <c r="J88" s="9"/>
    </row>
    <row r="89" spans="1:10" ht="32.1" customHeight="1" x14ac:dyDescent="0.2">
      <c r="A89" s="205" t="s">
        <v>142</v>
      </c>
      <c r="B89" s="206">
        <v>222</v>
      </c>
      <c r="C89" s="210">
        <v>5</v>
      </c>
      <c r="D89" s="211">
        <v>3</v>
      </c>
      <c r="E89" s="212" t="s">
        <v>64</v>
      </c>
      <c r="F89" s="213" t="s">
        <v>7</v>
      </c>
      <c r="G89" s="191">
        <f>G90+G100+G104+G108</f>
        <v>1586.6</v>
      </c>
      <c r="H89" s="191">
        <f>H90+H100+H104+H108</f>
        <v>50</v>
      </c>
      <c r="I89" s="8">
        <f>I90+I100+I104+I108</f>
        <v>50</v>
      </c>
      <c r="J89" s="9"/>
    </row>
    <row r="90" spans="1:10" ht="37.5" customHeight="1" x14ac:dyDescent="0.2">
      <c r="A90" s="214" t="s">
        <v>143</v>
      </c>
      <c r="B90" s="206">
        <v>222</v>
      </c>
      <c r="C90" s="215">
        <v>5</v>
      </c>
      <c r="D90" s="216">
        <v>3</v>
      </c>
      <c r="E90" s="217" t="s">
        <v>65</v>
      </c>
      <c r="F90" s="218"/>
      <c r="G90" s="192">
        <f>G91+G94+G97</f>
        <v>746.4</v>
      </c>
      <c r="H90" s="192">
        <f t="shared" ref="G90:I92" si="19">H91</f>
        <v>30</v>
      </c>
      <c r="I90" s="14">
        <f t="shared" si="19"/>
        <v>30</v>
      </c>
      <c r="J90" s="9"/>
    </row>
    <row r="91" spans="1:10" ht="48" customHeight="1" x14ac:dyDescent="0.2">
      <c r="A91" s="214" t="s">
        <v>169</v>
      </c>
      <c r="B91" s="206">
        <v>222</v>
      </c>
      <c r="C91" s="215">
        <v>5</v>
      </c>
      <c r="D91" s="216">
        <v>3</v>
      </c>
      <c r="E91" s="217" t="s">
        <v>66</v>
      </c>
      <c r="F91" s="218"/>
      <c r="G91" s="192">
        <f t="shared" si="19"/>
        <v>475</v>
      </c>
      <c r="H91" s="192">
        <f t="shared" si="19"/>
        <v>30</v>
      </c>
      <c r="I91" s="14">
        <f t="shared" si="19"/>
        <v>30</v>
      </c>
      <c r="J91" s="9"/>
    </row>
    <row r="92" spans="1:10" ht="32.1" customHeight="1" x14ac:dyDescent="0.2">
      <c r="A92" s="214" t="s">
        <v>124</v>
      </c>
      <c r="B92" s="206">
        <v>222</v>
      </c>
      <c r="C92" s="215">
        <v>5</v>
      </c>
      <c r="D92" s="216">
        <v>3</v>
      </c>
      <c r="E92" s="217" t="s">
        <v>66</v>
      </c>
      <c r="F92" s="218">
        <v>200</v>
      </c>
      <c r="G92" s="192">
        <f t="shared" si="19"/>
        <v>475</v>
      </c>
      <c r="H92" s="192">
        <f t="shared" si="19"/>
        <v>30</v>
      </c>
      <c r="I92" s="14">
        <f t="shared" si="19"/>
        <v>30</v>
      </c>
      <c r="J92" s="9"/>
    </row>
    <row r="93" spans="1:10" ht="30.75" customHeight="1" x14ac:dyDescent="0.2">
      <c r="A93" s="214" t="s">
        <v>18</v>
      </c>
      <c r="B93" s="206">
        <v>222</v>
      </c>
      <c r="C93" s="215">
        <v>5</v>
      </c>
      <c r="D93" s="216">
        <v>3</v>
      </c>
      <c r="E93" s="217" t="s">
        <v>66</v>
      </c>
      <c r="F93" s="218">
        <v>240</v>
      </c>
      <c r="G93" s="192">
        <f>'Приложение 5'!F93</f>
        <v>475</v>
      </c>
      <c r="H93" s="192">
        <f>'Приложение 5'!G93</f>
        <v>30</v>
      </c>
      <c r="I93" s="14">
        <f>'Приложение 5'!H93</f>
        <v>30</v>
      </c>
      <c r="J93" s="9"/>
    </row>
    <row r="94" spans="1:10" ht="30.75" customHeight="1" x14ac:dyDescent="0.2">
      <c r="A94" s="292" t="s">
        <v>179</v>
      </c>
      <c r="B94" s="206">
        <v>222</v>
      </c>
      <c r="C94" s="220">
        <v>5</v>
      </c>
      <c r="D94" s="216">
        <v>3</v>
      </c>
      <c r="E94" s="217" t="s">
        <v>181</v>
      </c>
      <c r="F94" s="218"/>
      <c r="G94" s="192">
        <f>G95</f>
        <v>257.39999999999998</v>
      </c>
      <c r="H94" s="192">
        <f t="shared" ref="H94:I95" si="20">H95</f>
        <v>0</v>
      </c>
      <c r="I94" s="192">
        <f t="shared" si="20"/>
        <v>0</v>
      </c>
      <c r="J94" s="9"/>
    </row>
    <row r="95" spans="1:10" ht="30.75" customHeight="1" x14ac:dyDescent="0.2">
      <c r="A95" s="242" t="s">
        <v>124</v>
      </c>
      <c r="B95" s="206">
        <v>222</v>
      </c>
      <c r="C95" s="220">
        <v>5</v>
      </c>
      <c r="D95" s="216">
        <v>3</v>
      </c>
      <c r="E95" s="217" t="s">
        <v>181</v>
      </c>
      <c r="F95" s="218">
        <v>200</v>
      </c>
      <c r="G95" s="192">
        <f>G96</f>
        <v>257.39999999999998</v>
      </c>
      <c r="H95" s="192">
        <f t="shared" si="20"/>
        <v>0</v>
      </c>
      <c r="I95" s="192">
        <f t="shared" si="20"/>
        <v>0</v>
      </c>
      <c r="J95" s="9"/>
    </row>
    <row r="96" spans="1:10" ht="30.75" customHeight="1" x14ac:dyDescent="0.2">
      <c r="A96" s="242" t="s">
        <v>18</v>
      </c>
      <c r="B96" s="206">
        <v>222</v>
      </c>
      <c r="C96" s="220">
        <v>5</v>
      </c>
      <c r="D96" s="216">
        <v>3</v>
      </c>
      <c r="E96" s="217" t="s">
        <v>181</v>
      </c>
      <c r="F96" s="218">
        <v>240</v>
      </c>
      <c r="G96" s="192">
        <f>'Приложение 5'!F96</f>
        <v>257.39999999999998</v>
      </c>
      <c r="H96" s="192">
        <f>'Приложение 5'!G96</f>
        <v>0</v>
      </c>
      <c r="I96" s="192">
        <f>'Приложение 5'!H96</f>
        <v>0</v>
      </c>
      <c r="J96" s="9"/>
    </row>
    <row r="97" spans="1:10" ht="30.75" customHeight="1" x14ac:dyDescent="0.2">
      <c r="A97" s="292" t="s">
        <v>180</v>
      </c>
      <c r="B97" s="206">
        <v>222</v>
      </c>
      <c r="C97" s="220">
        <v>5</v>
      </c>
      <c r="D97" s="216">
        <v>3</v>
      </c>
      <c r="E97" s="217" t="s">
        <v>182</v>
      </c>
      <c r="F97" s="218"/>
      <c r="G97" s="192">
        <f>G98</f>
        <v>14</v>
      </c>
      <c r="H97" s="192">
        <f t="shared" ref="H97:I98" si="21">H98</f>
        <v>0</v>
      </c>
      <c r="I97" s="192">
        <f t="shared" si="21"/>
        <v>0</v>
      </c>
      <c r="J97" s="9"/>
    </row>
    <row r="98" spans="1:10" ht="30.75" customHeight="1" x14ac:dyDescent="0.2">
      <c r="A98" s="242" t="s">
        <v>124</v>
      </c>
      <c r="B98" s="206">
        <v>222</v>
      </c>
      <c r="C98" s="220">
        <v>5</v>
      </c>
      <c r="D98" s="216">
        <v>3</v>
      </c>
      <c r="E98" s="217" t="s">
        <v>182</v>
      </c>
      <c r="F98" s="218">
        <v>200</v>
      </c>
      <c r="G98" s="192">
        <f>G99</f>
        <v>14</v>
      </c>
      <c r="H98" s="192">
        <f t="shared" si="21"/>
        <v>0</v>
      </c>
      <c r="I98" s="192">
        <f t="shared" si="21"/>
        <v>0</v>
      </c>
      <c r="J98" s="9"/>
    </row>
    <row r="99" spans="1:10" ht="30.75" customHeight="1" x14ac:dyDescent="0.2">
      <c r="A99" s="242" t="s">
        <v>18</v>
      </c>
      <c r="B99" s="206">
        <v>222</v>
      </c>
      <c r="C99" s="220">
        <v>5</v>
      </c>
      <c r="D99" s="216">
        <v>3</v>
      </c>
      <c r="E99" s="217" t="s">
        <v>182</v>
      </c>
      <c r="F99" s="218">
        <v>240</v>
      </c>
      <c r="G99" s="192">
        <f>'Приложение 5'!F99</f>
        <v>14</v>
      </c>
      <c r="H99" s="192">
        <f>'Приложение 5'!G99</f>
        <v>0</v>
      </c>
      <c r="I99" s="192">
        <f>'Приложение 5'!H99</f>
        <v>0</v>
      </c>
      <c r="J99" s="9"/>
    </row>
    <row r="100" spans="1:10" ht="50.25" hidden="1" customHeight="1" x14ac:dyDescent="0.2">
      <c r="A100" s="214" t="s">
        <v>128</v>
      </c>
      <c r="B100" s="206">
        <v>222</v>
      </c>
      <c r="C100" s="215">
        <v>5</v>
      </c>
      <c r="D100" s="216">
        <v>3</v>
      </c>
      <c r="E100" s="217" t="s">
        <v>67</v>
      </c>
      <c r="F100" s="218"/>
      <c r="G100" s="192">
        <f t="shared" ref="G100:I102" si="22">G101</f>
        <v>0</v>
      </c>
      <c r="H100" s="192">
        <f t="shared" si="22"/>
        <v>0</v>
      </c>
      <c r="I100" s="14">
        <f t="shared" si="22"/>
        <v>0</v>
      </c>
      <c r="J100" s="9"/>
    </row>
    <row r="101" spans="1:10" ht="50.25" hidden="1" customHeight="1" x14ac:dyDescent="0.2">
      <c r="A101" s="214" t="s">
        <v>129</v>
      </c>
      <c r="B101" s="206">
        <v>222</v>
      </c>
      <c r="C101" s="215">
        <v>5</v>
      </c>
      <c r="D101" s="216">
        <v>3</v>
      </c>
      <c r="E101" s="217" t="s">
        <v>68</v>
      </c>
      <c r="F101" s="218"/>
      <c r="G101" s="192">
        <f t="shared" si="22"/>
        <v>0</v>
      </c>
      <c r="H101" s="192">
        <f t="shared" si="22"/>
        <v>0</v>
      </c>
      <c r="I101" s="14">
        <f t="shared" si="22"/>
        <v>0</v>
      </c>
      <c r="J101" s="9"/>
    </row>
    <row r="102" spans="1:10" ht="52.5" hidden="1" customHeight="1" x14ac:dyDescent="0.2">
      <c r="A102" s="214" t="s">
        <v>124</v>
      </c>
      <c r="B102" s="206">
        <v>222</v>
      </c>
      <c r="C102" s="215">
        <v>5</v>
      </c>
      <c r="D102" s="216">
        <v>3</v>
      </c>
      <c r="E102" s="217" t="s">
        <v>68</v>
      </c>
      <c r="F102" s="218">
        <v>200</v>
      </c>
      <c r="G102" s="192">
        <f t="shared" si="22"/>
        <v>0</v>
      </c>
      <c r="H102" s="192">
        <f t="shared" si="22"/>
        <v>0</v>
      </c>
      <c r="I102" s="14">
        <f t="shared" si="22"/>
        <v>0</v>
      </c>
      <c r="J102" s="9"/>
    </row>
    <row r="103" spans="1:10" ht="50.25" hidden="1" customHeight="1" x14ac:dyDescent="0.2">
      <c r="A103" s="214" t="s">
        <v>18</v>
      </c>
      <c r="B103" s="206">
        <v>222</v>
      </c>
      <c r="C103" s="215">
        <v>5</v>
      </c>
      <c r="D103" s="216">
        <v>3</v>
      </c>
      <c r="E103" s="217" t="s">
        <v>68</v>
      </c>
      <c r="F103" s="218">
        <v>240</v>
      </c>
      <c r="G103" s="192"/>
      <c r="H103" s="192"/>
      <c r="I103" s="14"/>
      <c r="J103" s="9"/>
    </row>
    <row r="104" spans="1:10" ht="48" customHeight="1" x14ac:dyDescent="0.2">
      <c r="A104" s="214" t="s">
        <v>144</v>
      </c>
      <c r="B104" s="206">
        <v>222</v>
      </c>
      <c r="C104" s="215">
        <v>5</v>
      </c>
      <c r="D104" s="216">
        <v>3</v>
      </c>
      <c r="E104" s="217" t="s">
        <v>69</v>
      </c>
      <c r="F104" s="218"/>
      <c r="G104" s="192">
        <f t="shared" ref="G104:I106" si="23">G105</f>
        <v>165</v>
      </c>
      <c r="H104" s="192">
        <f t="shared" si="23"/>
        <v>10</v>
      </c>
      <c r="I104" s="14">
        <f t="shared" si="23"/>
        <v>10</v>
      </c>
      <c r="J104" s="9"/>
    </row>
    <row r="105" spans="1:10" ht="46.5" customHeight="1" x14ac:dyDescent="0.2">
      <c r="A105" s="214" t="s">
        <v>170</v>
      </c>
      <c r="B105" s="206">
        <v>222</v>
      </c>
      <c r="C105" s="215">
        <v>5</v>
      </c>
      <c r="D105" s="216">
        <v>3</v>
      </c>
      <c r="E105" s="217" t="s">
        <v>70</v>
      </c>
      <c r="F105" s="218"/>
      <c r="G105" s="192">
        <f t="shared" si="23"/>
        <v>165</v>
      </c>
      <c r="H105" s="192">
        <f t="shared" si="23"/>
        <v>10</v>
      </c>
      <c r="I105" s="14">
        <f t="shared" si="23"/>
        <v>10</v>
      </c>
      <c r="J105" s="9"/>
    </row>
    <row r="106" spans="1:10" ht="32.1" customHeight="1" x14ac:dyDescent="0.2">
      <c r="A106" s="214" t="s">
        <v>124</v>
      </c>
      <c r="B106" s="206">
        <v>222</v>
      </c>
      <c r="C106" s="215">
        <v>5</v>
      </c>
      <c r="D106" s="216">
        <v>3</v>
      </c>
      <c r="E106" s="217" t="s">
        <v>70</v>
      </c>
      <c r="F106" s="218">
        <v>200</v>
      </c>
      <c r="G106" s="192">
        <f t="shared" si="23"/>
        <v>165</v>
      </c>
      <c r="H106" s="192">
        <f t="shared" si="23"/>
        <v>10</v>
      </c>
      <c r="I106" s="14">
        <f t="shared" si="23"/>
        <v>10</v>
      </c>
      <c r="J106" s="9"/>
    </row>
    <row r="107" spans="1:10" ht="32.1" customHeight="1" x14ac:dyDescent="0.2">
      <c r="A107" s="214" t="s">
        <v>18</v>
      </c>
      <c r="B107" s="206">
        <v>222</v>
      </c>
      <c r="C107" s="215">
        <v>5</v>
      </c>
      <c r="D107" s="216">
        <v>3</v>
      </c>
      <c r="E107" s="217" t="s">
        <v>70</v>
      </c>
      <c r="F107" s="218">
        <v>240</v>
      </c>
      <c r="G107" s="192">
        <f>'Приложение 5'!F107</f>
        <v>165</v>
      </c>
      <c r="H107" s="192">
        <f>'Приложение 5'!G107</f>
        <v>10</v>
      </c>
      <c r="I107" s="14">
        <f>'Приложение 5'!H107</f>
        <v>10</v>
      </c>
      <c r="J107" s="9"/>
    </row>
    <row r="108" spans="1:10" ht="48" customHeight="1" x14ac:dyDescent="0.2">
      <c r="A108" s="214" t="s">
        <v>146</v>
      </c>
      <c r="B108" s="206">
        <v>222</v>
      </c>
      <c r="C108" s="215">
        <v>5</v>
      </c>
      <c r="D108" s="216">
        <v>3</v>
      </c>
      <c r="E108" s="217" t="s">
        <v>71</v>
      </c>
      <c r="F108" s="218"/>
      <c r="G108" s="192">
        <f t="shared" ref="G108:I110" si="24">G109</f>
        <v>675.2</v>
      </c>
      <c r="H108" s="192">
        <f t="shared" si="24"/>
        <v>10</v>
      </c>
      <c r="I108" s="14">
        <f t="shared" si="24"/>
        <v>10</v>
      </c>
      <c r="J108" s="9"/>
    </row>
    <row r="109" spans="1:10" ht="63.95" customHeight="1" x14ac:dyDescent="0.2">
      <c r="A109" s="214" t="s">
        <v>147</v>
      </c>
      <c r="B109" s="206">
        <v>222</v>
      </c>
      <c r="C109" s="215">
        <v>5</v>
      </c>
      <c r="D109" s="216">
        <v>3</v>
      </c>
      <c r="E109" s="217" t="s">
        <v>72</v>
      </c>
      <c r="F109" s="218"/>
      <c r="G109" s="192">
        <f t="shared" si="24"/>
        <v>675.2</v>
      </c>
      <c r="H109" s="192">
        <f t="shared" si="24"/>
        <v>10</v>
      </c>
      <c r="I109" s="14">
        <f t="shared" si="24"/>
        <v>10</v>
      </c>
      <c r="J109" s="9"/>
    </row>
    <row r="110" spans="1:10" ht="32.1" customHeight="1" x14ac:dyDescent="0.2">
      <c r="A110" s="214" t="s">
        <v>124</v>
      </c>
      <c r="B110" s="206">
        <v>222</v>
      </c>
      <c r="C110" s="215">
        <v>5</v>
      </c>
      <c r="D110" s="216">
        <v>3</v>
      </c>
      <c r="E110" s="217" t="s">
        <v>72</v>
      </c>
      <c r="F110" s="218">
        <v>200</v>
      </c>
      <c r="G110" s="192">
        <f t="shared" si="24"/>
        <v>675.2</v>
      </c>
      <c r="H110" s="192">
        <f t="shared" si="24"/>
        <v>10</v>
      </c>
      <c r="I110" s="14">
        <f t="shared" si="24"/>
        <v>10</v>
      </c>
      <c r="J110" s="9"/>
    </row>
    <row r="111" spans="1:10" ht="32.1" customHeight="1" x14ac:dyDescent="0.2">
      <c r="A111" s="214" t="s">
        <v>18</v>
      </c>
      <c r="B111" s="206">
        <v>222</v>
      </c>
      <c r="C111" s="215">
        <v>5</v>
      </c>
      <c r="D111" s="216">
        <v>3</v>
      </c>
      <c r="E111" s="217" t="s">
        <v>72</v>
      </c>
      <c r="F111" s="218">
        <v>240</v>
      </c>
      <c r="G111" s="192">
        <f>'Приложение 5'!F111</f>
        <v>675.2</v>
      </c>
      <c r="H111" s="192">
        <f>'Приложение 5'!G111</f>
        <v>10</v>
      </c>
      <c r="I111" s="14">
        <f>'Приложение 5'!H111</f>
        <v>10</v>
      </c>
      <c r="J111" s="9"/>
    </row>
    <row r="112" spans="1:10" ht="15.95" customHeight="1" x14ac:dyDescent="0.2">
      <c r="A112" s="244" t="s">
        <v>73</v>
      </c>
      <c r="B112" s="206">
        <v>222</v>
      </c>
      <c r="C112" s="245">
        <v>8</v>
      </c>
      <c r="D112" s="245" t="s">
        <v>7</v>
      </c>
      <c r="E112" s="246" t="s">
        <v>7</v>
      </c>
      <c r="F112" s="247" t="s">
        <v>7</v>
      </c>
      <c r="G112" s="202">
        <f>G113</f>
        <v>5714.8</v>
      </c>
      <c r="H112" s="202">
        <f>H113</f>
        <v>1237.8</v>
      </c>
      <c r="I112" s="52">
        <f>I113</f>
        <v>1172.5999999999999</v>
      </c>
      <c r="J112" s="9"/>
    </row>
    <row r="113" spans="1:10" ht="15.95" customHeight="1" x14ac:dyDescent="0.2">
      <c r="A113" s="248" t="s">
        <v>74</v>
      </c>
      <c r="B113" s="206">
        <v>222</v>
      </c>
      <c r="C113" s="249">
        <v>8</v>
      </c>
      <c r="D113" s="250">
        <v>1</v>
      </c>
      <c r="E113" s="251" t="s">
        <v>7</v>
      </c>
      <c r="F113" s="252" t="s">
        <v>7</v>
      </c>
      <c r="G113" s="203">
        <f>G114</f>
        <v>5714.8</v>
      </c>
      <c r="H113" s="203">
        <f t="shared" ref="H113:I113" si="25">H114</f>
        <v>1237.8</v>
      </c>
      <c r="I113" s="203">
        <f t="shared" si="25"/>
        <v>1172.5999999999999</v>
      </c>
      <c r="J113" s="9"/>
    </row>
    <row r="114" spans="1:10" ht="32.1" customHeight="1" x14ac:dyDescent="0.2">
      <c r="A114" s="253" t="s">
        <v>148</v>
      </c>
      <c r="B114" s="206">
        <v>222</v>
      </c>
      <c r="C114" s="224">
        <v>8</v>
      </c>
      <c r="D114" s="224">
        <v>1</v>
      </c>
      <c r="E114" s="225" t="s">
        <v>75</v>
      </c>
      <c r="F114" s="213" t="s">
        <v>7</v>
      </c>
      <c r="G114" s="191">
        <f>G115+G122+G127+G130</f>
        <v>5714.8</v>
      </c>
      <c r="H114" s="191">
        <f t="shared" ref="H114:I114" si="26">H115+H122</f>
        <v>1237.8</v>
      </c>
      <c r="I114" s="191">
        <f t="shared" si="26"/>
        <v>1172.5999999999999</v>
      </c>
      <c r="J114" s="9"/>
    </row>
    <row r="115" spans="1:10" ht="35.25" customHeight="1" x14ac:dyDescent="0.2">
      <c r="A115" s="173" t="s">
        <v>149</v>
      </c>
      <c r="B115" s="206">
        <v>222</v>
      </c>
      <c r="C115" s="254">
        <v>8</v>
      </c>
      <c r="D115" s="254">
        <v>1</v>
      </c>
      <c r="E115" s="221" t="s">
        <v>76</v>
      </c>
      <c r="F115" s="255"/>
      <c r="G115" s="193">
        <f>G116+G118+G120</f>
        <v>1941.6</v>
      </c>
      <c r="H115" s="193">
        <f>H116+H118+H120</f>
        <v>1237.8</v>
      </c>
      <c r="I115" s="58">
        <f>I116+I118+I120</f>
        <v>1172.5999999999999</v>
      </c>
      <c r="J115" s="9"/>
    </row>
    <row r="116" spans="1:10" ht="63.95" customHeight="1" x14ac:dyDescent="0.2">
      <c r="A116" s="219" t="s">
        <v>13</v>
      </c>
      <c r="B116" s="206">
        <v>222</v>
      </c>
      <c r="C116" s="254">
        <v>8</v>
      </c>
      <c r="D116" s="254">
        <v>1</v>
      </c>
      <c r="E116" s="221" t="s">
        <v>76</v>
      </c>
      <c r="F116" s="255">
        <v>100</v>
      </c>
      <c r="G116" s="193">
        <f>G117</f>
        <v>716.1</v>
      </c>
      <c r="H116" s="193">
        <f>H117</f>
        <v>834.8</v>
      </c>
      <c r="I116" s="58">
        <f>I117</f>
        <v>769.6</v>
      </c>
      <c r="J116" s="9"/>
    </row>
    <row r="117" spans="1:10" ht="18.75" x14ac:dyDescent="0.25">
      <c r="A117" s="256" t="s">
        <v>77</v>
      </c>
      <c r="B117" s="206">
        <v>222</v>
      </c>
      <c r="C117" s="254">
        <v>8</v>
      </c>
      <c r="D117" s="254">
        <v>1</v>
      </c>
      <c r="E117" s="221" t="s">
        <v>76</v>
      </c>
      <c r="F117" s="255">
        <v>110</v>
      </c>
      <c r="G117" s="193">
        <f>'Приложение 5'!F117</f>
        <v>716.1</v>
      </c>
      <c r="H117" s="193">
        <f>'Приложение 5'!G117</f>
        <v>834.8</v>
      </c>
      <c r="I117" s="58">
        <f>'Приложение 5'!H117</f>
        <v>769.6</v>
      </c>
      <c r="J117" s="9"/>
    </row>
    <row r="118" spans="1:10" ht="32.1" customHeight="1" x14ac:dyDescent="0.2">
      <c r="A118" s="219" t="s">
        <v>124</v>
      </c>
      <c r="B118" s="206">
        <v>222</v>
      </c>
      <c r="C118" s="254">
        <v>8</v>
      </c>
      <c r="D118" s="254">
        <v>1</v>
      </c>
      <c r="E118" s="221" t="s">
        <v>76</v>
      </c>
      <c r="F118" s="257">
        <v>200</v>
      </c>
      <c r="G118" s="194">
        <f>G119</f>
        <v>1222.5</v>
      </c>
      <c r="H118" s="194">
        <f>H119</f>
        <v>400</v>
      </c>
      <c r="I118" s="62">
        <f>I119</f>
        <v>400</v>
      </c>
      <c r="J118" s="9"/>
    </row>
    <row r="119" spans="1:10" ht="32.1" customHeight="1" x14ac:dyDescent="0.2">
      <c r="A119" s="258" t="s">
        <v>18</v>
      </c>
      <c r="B119" s="206">
        <v>222</v>
      </c>
      <c r="C119" s="254">
        <v>8</v>
      </c>
      <c r="D119" s="254">
        <v>1</v>
      </c>
      <c r="E119" s="221" t="s">
        <v>76</v>
      </c>
      <c r="F119" s="259">
        <v>240</v>
      </c>
      <c r="G119" s="204">
        <f>'Приложение 5'!F119</f>
        <v>1222.5</v>
      </c>
      <c r="H119" s="204">
        <f>'Приложение 5'!G119</f>
        <v>400</v>
      </c>
      <c r="I119" s="66">
        <f>'Приложение 5'!H119</f>
        <v>400</v>
      </c>
      <c r="J119" s="9"/>
    </row>
    <row r="120" spans="1:10" ht="15.95" customHeight="1" x14ac:dyDescent="0.2">
      <c r="A120" s="219" t="s">
        <v>19</v>
      </c>
      <c r="B120" s="206">
        <v>222</v>
      </c>
      <c r="C120" s="254">
        <v>8</v>
      </c>
      <c r="D120" s="254">
        <v>1</v>
      </c>
      <c r="E120" s="221" t="s">
        <v>76</v>
      </c>
      <c r="F120" s="255">
        <v>800</v>
      </c>
      <c r="G120" s="193">
        <f>G121</f>
        <v>3</v>
      </c>
      <c r="H120" s="193">
        <f>H121</f>
        <v>3</v>
      </c>
      <c r="I120" s="58">
        <f>I121</f>
        <v>3</v>
      </c>
      <c r="J120" s="9"/>
    </row>
    <row r="121" spans="1:10" ht="15.95" customHeight="1" x14ac:dyDescent="0.2">
      <c r="A121" s="219" t="s">
        <v>20</v>
      </c>
      <c r="B121" s="206">
        <v>222</v>
      </c>
      <c r="C121" s="260">
        <v>8</v>
      </c>
      <c r="D121" s="261">
        <v>1</v>
      </c>
      <c r="E121" s="217" t="s">
        <v>76</v>
      </c>
      <c r="F121" s="255">
        <v>850</v>
      </c>
      <c r="G121" s="193">
        <f>'Приложение 5'!F121</f>
        <v>3</v>
      </c>
      <c r="H121" s="193">
        <f>'Приложение 5'!G121</f>
        <v>3</v>
      </c>
      <c r="I121" s="58">
        <f>'Приложение 5'!H121</f>
        <v>3</v>
      </c>
      <c r="J121" s="9"/>
    </row>
    <row r="122" spans="1:10" ht="49.5" customHeight="1" x14ac:dyDescent="0.2">
      <c r="A122" s="214" t="s">
        <v>132</v>
      </c>
      <c r="B122" s="206">
        <v>222</v>
      </c>
      <c r="C122" s="262">
        <v>8</v>
      </c>
      <c r="D122" s="254">
        <v>1</v>
      </c>
      <c r="E122" s="217" t="s">
        <v>78</v>
      </c>
      <c r="F122" s="257"/>
      <c r="G122" s="194">
        <f>G123+G125</f>
        <v>3559.6</v>
      </c>
      <c r="H122" s="194">
        <f>H123+H125</f>
        <v>0</v>
      </c>
      <c r="I122" s="62">
        <f>I123+I125</f>
        <v>0</v>
      </c>
      <c r="J122" s="9"/>
    </row>
    <row r="123" spans="1:10" ht="63.95" customHeight="1" x14ac:dyDescent="0.2">
      <c r="A123" s="219" t="s">
        <v>13</v>
      </c>
      <c r="B123" s="206">
        <v>222</v>
      </c>
      <c r="C123" s="262">
        <v>8</v>
      </c>
      <c r="D123" s="254">
        <v>1</v>
      </c>
      <c r="E123" s="217" t="s">
        <v>78</v>
      </c>
      <c r="F123" s="257">
        <v>100</v>
      </c>
      <c r="G123" s="194">
        <f>G124</f>
        <v>3309.6</v>
      </c>
      <c r="H123" s="194">
        <f>H124</f>
        <v>0</v>
      </c>
      <c r="I123" s="62">
        <f>I124</f>
        <v>0</v>
      </c>
      <c r="J123" s="9"/>
    </row>
    <row r="124" spans="1:10" ht="15.75" customHeight="1" x14ac:dyDescent="0.25">
      <c r="A124" s="256" t="s">
        <v>77</v>
      </c>
      <c r="B124" s="206">
        <v>222</v>
      </c>
      <c r="C124" s="262">
        <v>8</v>
      </c>
      <c r="D124" s="254">
        <v>1</v>
      </c>
      <c r="E124" s="217" t="s">
        <v>78</v>
      </c>
      <c r="F124" s="257">
        <v>110</v>
      </c>
      <c r="G124" s="194">
        <f>'Приложение 5'!F124</f>
        <v>3309.6</v>
      </c>
      <c r="H124" s="194">
        <f>'Приложение 5'!G124</f>
        <v>0</v>
      </c>
      <c r="I124" s="194">
        <f>'Приложение 5'!H124</f>
        <v>0</v>
      </c>
      <c r="J124" s="9"/>
    </row>
    <row r="125" spans="1:10" ht="36" customHeight="1" x14ac:dyDescent="0.2">
      <c r="A125" s="258" t="s">
        <v>57</v>
      </c>
      <c r="B125" s="206">
        <v>222</v>
      </c>
      <c r="C125" s="262">
        <v>8</v>
      </c>
      <c r="D125" s="254">
        <v>1</v>
      </c>
      <c r="E125" s="217" t="s">
        <v>78</v>
      </c>
      <c r="F125" s="257">
        <v>200</v>
      </c>
      <c r="G125" s="194">
        <f>G126</f>
        <v>250</v>
      </c>
      <c r="H125" s="194">
        <f t="shared" ref="H125:I125" si="27">H126</f>
        <v>0</v>
      </c>
      <c r="I125" s="194">
        <f t="shared" si="27"/>
        <v>0</v>
      </c>
      <c r="J125" s="9"/>
    </row>
    <row r="126" spans="1:10" ht="34.5" customHeight="1" x14ac:dyDescent="0.2">
      <c r="A126" s="258" t="s">
        <v>18</v>
      </c>
      <c r="B126" s="206">
        <v>222</v>
      </c>
      <c r="C126" s="262">
        <v>8</v>
      </c>
      <c r="D126" s="254">
        <v>1</v>
      </c>
      <c r="E126" s="217" t="s">
        <v>78</v>
      </c>
      <c r="F126" s="257">
        <v>240</v>
      </c>
      <c r="G126" s="194">
        <f>'Приложение 5'!F126</f>
        <v>250</v>
      </c>
      <c r="H126" s="194">
        <f>'Приложение 5'!G126</f>
        <v>0</v>
      </c>
      <c r="I126" s="194">
        <f>'Приложение 5'!H126</f>
        <v>0</v>
      </c>
      <c r="J126" s="9"/>
    </row>
    <row r="127" spans="1:10" ht="32.1" customHeight="1" x14ac:dyDescent="0.2">
      <c r="A127" s="295" t="s">
        <v>183</v>
      </c>
      <c r="B127" s="206">
        <v>222</v>
      </c>
      <c r="C127" s="10">
        <v>8</v>
      </c>
      <c r="D127" s="11">
        <v>1</v>
      </c>
      <c r="E127" s="12" t="s">
        <v>185</v>
      </c>
      <c r="F127" s="13"/>
      <c r="G127" s="194">
        <f>G128</f>
        <v>207</v>
      </c>
      <c r="H127" s="194">
        <f t="shared" ref="H127:I128" si="28">H128</f>
        <v>0</v>
      </c>
      <c r="I127" s="194">
        <f t="shared" si="28"/>
        <v>0</v>
      </c>
      <c r="J127" s="9"/>
    </row>
    <row r="128" spans="1:10" ht="32.1" customHeight="1" x14ac:dyDescent="0.2">
      <c r="A128" s="296" t="s">
        <v>57</v>
      </c>
      <c r="B128" s="206">
        <v>222</v>
      </c>
      <c r="C128" s="10">
        <v>8</v>
      </c>
      <c r="D128" s="11">
        <v>1</v>
      </c>
      <c r="E128" s="12" t="s">
        <v>185</v>
      </c>
      <c r="F128" s="13">
        <v>200</v>
      </c>
      <c r="G128" s="194">
        <f>G129</f>
        <v>207</v>
      </c>
      <c r="H128" s="194">
        <f t="shared" si="28"/>
        <v>0</v>
      </c>
      <c r="I128" s="194">
        <f t="shared" si="28"/>
        <v>0</v>
      </c>
      <c r="J128" s="9"/>
    </row>
    <row r="129" spans="1:10" ht="32.1" customHeight="1" x14ac:dyDescent="0.2">
      <c r="A129" s="296" t="s">
        <v>18</v>
      </c>
      <c r="B129" s="206">
        <v>222</v>
      </c>
      <c r="C129" s="10">
        <v>8</v>
      </c>
      <c r="D129" s="11">
        <v>1</v>
      </c>
      <c r="E129" s="12" t="s">
        <v>185</v>
      </c>
      <c r="F129" s="13">
        <v>240</v>
      </c>
      <c r="G129" s="194">
        <f>'Приложение 5'!F129</f>
        <v>207</v>
      </c>
      <c r="H129" s="194">
        <f>'Приложение 5'!G129</f>
        <v>0</v>
      </c>
      <c r="I129" s="194">
        <f>'Приложение 5'!H129</f>
        <v>0</v>
      </c>
      <c r="J129" s="9"/>
    </row>
    <row r="130" spans="1:10" ht="32.1" customHeight="1" x14ac:dyDescent="0.2">
      <c r="A130" s="295" t="s">
        <v>184</v>
      </c>
      <c r="B130" s="206">
        <v>222</v>
      </c>
      <c r="C130" s="10">
        <v>8</v>
      </c>
      <c r="D130" s="11">
        <v>1</v>
      </c>
      <c r="E130" s="12" t="s">
        <v>185</v>
      </c>
      <c r="F130" s="13"/>
      <c r="G130" s="194">
        <f>G131</f>
        <v>6.6</v>
      </c>
      <c r="H130" s="194">
        <f t="shared" ref="H130:I131" si="29">H131</f>
        <v>0</v>
      </c>
      <c r="I130" s="194">
        <f t="shared" si="29"/>
        <v>0</v>
      </c>
      <c r="J130" s="9"/>
    </row>
    <row r="131" spans="1:10" ht="32.1" customHeight="1" x14ac:dyDescent="0.2">
      <c r="A131" s="296" t="s">
        <v>57</v>
      </c>
      <c r="B131" s="206">
        <v>222</v>
      </c>
      <c r="C131" s="10">
        <v>8</v>
      </c>
      <c r="D131" s="11">
        <v>1</v>
      </c>
      <c r="E131" s="12" t="s">
        <v>185</v>
      </c>
      <c r="F131" s="13">
        <v>200</v>
      </c>
      <c r="G131" s="194">
        <f>G132</f>
        <v>6.6</v>
      </c>
      <c r="H131" s="194">
        <f t="shared" si="29"/>
        <v>0</v>
      </c>
      <c r="I131" s="194">
        <f t="shared" si="29"/>
        <v>0</v>
      </c>
      <c r="J131" s="9"/>
    </row>
    <row r="132" spans="1:10" ht="32.1" customHeight="1" x14ac:dyDescent="0.2">
      <c r="A132" s="296" t="s">
        <v>18</v>
      </c>
      <c r="B132" s="206">
        <v>222</v>
      </c>
      <c r="C132" s="10">
        <v>8</v>
      </c>
      <c r="D132" s="11">
        <v>1</v>
      </c>
      <c r="E132" s="12" t="s">
        <v>185</v>
      </c>
      <c r="F132" s="13">
        <v>240</v>
      </c>
      <c r="G132" s="194">
        <f>'Приложение 5'!F132</f>
        <v>6.6</v>
      </c>
      <c r="H132" s="194">
        <f>'Приложение 5'!G132</f>
        <v>0</v>
      </c>
      <c r="I132" s="194">
        <f>'Приложение 5'!H132</f>
        <v>0</v>
      </c>
      <c r="J132" s="9"/>
    </row>
    <row r="133" spans="1:10" ht="15.95" customHeight="1" x14ac:dyDescent="0.2">
      <c r="A133" s="238" t="s">
        <v>80</v>
      </c>
      <c r="B133" s="206">
        <v>222</v>
      </c>
      <c r="C133" s="263">
        <v>10</v>
      </c>
      <c r="D133" s="254"/>
      <c r="E133" s="217"/>
      <c r="F133" s="257"/>
      <c r="G133" s="190">
        <f t="shared" ref="G133:I137" si="30">G134</f>
        <v>195.6</v>
      </c>
      <c r="H133" s="190">
        <f t="shared" si="30"/>
        <v>170.6</v>
      </c>
      <c r="I133" s="19">
        <f t="shared" si="30"/>
        <v>170.6</v>
      </c>
      <c r="J133" s="9"/>
    </row>
    <row r="134" spans="1:10" ht="15.95" customHeight="1" x14ac:dyDescent="0.2">
      <c r="A134" s="264" t="s">
        <v>81</v>
      </c>
      <c r="B134" s="206">
        <v>222</v>
      </c>
      <c r="C134" s="263">
        <v>10</v>
      </c>
      <c r="D134" s="245">
        <v>1</v>
      </c>
      <c r="E134" s="246" t="s">
        <v>7</v>
      </c>
      <c r="F134" s="247" t="s">
        <v>7</v>
      </c>
      <c r="G134" s="202">
        <f t="shared" si="30"/>
        <v>195.6</v>
      </c>
      <c r="H134" s="202">
        <f t="shared" si="30"/>
        <v>170.6</v>
      </c>
      <c r="I134" s="52">
        <f t="shared" si="30"/>
        <v>170.6</v>
      </c>
      <c r="J134" s="9"/>
    </row>
    <row r="135" spans="1:10" ht="15.95" customHeight="1" x14ac:dyDescent="0.2">
      <c r="A135" s="265" t="s">
        <v>82</v>
      </c>
      <c r="B135" s="206">
        <v>222</v>
      </c>
      <c r="C135" s="266">
        <v>10</v>
      </c>
      <c r="D135" s="267">
        <v>1</v>
      </c>
      <c r="E135" s="241" t="s">
        <v>10</v>
      </c>
      <c r="F135" s="259" t="s">
        <v>7</v>
      </c>
      <c r="G135" s="204">
        <f t="shared" si="30"/>
        <v>195.6</v>
      </c>
      <c r="H135" s="204">
        <f t="shared" si="30"/>
        <v>170.6</v>
      </c>
      <c r="I135" s="66">
        <f t="shared" si="30"/>
        <v>170.6</v>
      </c>
      <c r="J135" s="9"/>
    </row>
    <row r="136" spans="1:10" ht="32.1" customHeight="1" x14ac:dyDescent="0.2">
      <c r="A136" s="268" t="s">
        <v>83</v>
      </c>
      <c r="B136" s="206">
        <v>222</v>
      </c>
      <c r="C136" s="260">
        <v>10</v>
      </c>
      <c r="D136" s="261">
        <v>1</v>
      </c>
      <c r="E136" s="217" t="s">
        <v>122</v>
      </c>
      <c r="F136" s="255" t="s">
        <v>7</v>
      </c>
      <c r="G136" s="193">
        <f t="shared" si="30"/>
        <v>195.6</v>
      </c>
      <c r="H136" s="193">
        <f t="shared" si="30"/>
        <v>170.6</v>
      </c>
      <c r="I136" s="58">
        <f t="shared" si="30"/>
        <v>170.6</v>
      </c>
      <c r="J136" s="9"/>
    </row>
    <row r="137" spans="1:10" ht="15.95" customHeight="1" x14ac:dyDescent="0.2">
      <c r="A137" s="269" t="s">
        <v>84</v>
      </c>
      <c r="B137" s="206">
        <v>222</v>
      </c>
      <c r="C137" s="262">
        <v>10</v>
      </c>
      <c r="D137" s="254">
        <v>1</v>
      </c>
      <c r="E137" s="217" t="s">
        <v>122</v>
      </c>
      <c r="F137" s="257">
        <v>300</v>
      </c>
      <c r="G137" s="194">
        <f>G138+G139</f>
        <v>195.6</v>
      </c>
      <c r="H137" s="194">
        <f t="shared" si="30"/>
        <v>170.6</v>
      </c>
      <c r="I137" s="62">
        <f t="shared" si="30"/>
        <v>170.6</v>
      </c>
      <c r="J137" s="9"/>
    </row>
    <row r="138" spans="1:10" ht="18.75" x14ac:dyDescent="0.2">
      <c r="A138" s="126" t="s">
        <v>345</v>
      </c>
      <c r="B138" s="206">
        <v>222</v>
      </c>
      <c r="C138" s="262">
        <v>10</v>
      </c>
      <c r="D138" s="254">
        <v>1</v>
      </c>
      <c r="E138" s="221" t="s">
        <v>122</v>
      </c>
      <c r="F138" s="257">
        <v>310</v>
      </c>
      <c r="G138" s="194">
        <f>'Приложение 5'!F138</f>
        <v>195.6</v>
      </c>
      <c r="H138" s="194">
        <f>'Приложение 5'!G138</f>
        <v>170.6</v>
      </c>
      <c r="I138" s="62">
        <f>'Приложение 5'!H138</f>
        <v>170.6</v>
      </c>
      <c r="J138" s="9"/>
    </row>
    <row r="139" spans="1:10" ht="31.5" customHeight="1" x14ac:dyDescent="0.2">
      <c r="A139" s="126" t="s">
        <v>126</v>
      </c>
      <c r="B139" s="206">
        <v>222</v>
      </c>
      <c r="C139" s="262">
        <v>10</v>
      </c>
      <c r="D139" s="254">
        <v>1</v>
      </c>
      <c r="E139" s="221" t="s">
        <v>122</v>
      </c>
      <c r="F139" s="257">
        <v>320</v>
      </c>
      <c r="G139" s="194">
        <f>'Приложение 5'!F139</f>
        <v>0</v>
      </c>
      <c r="H139" s="194">
        <f>'Приложение 5'!G139</f>
        <v>0</v>
      </c>
      <c r="I139" s="62">
        <f>'Приложение 5'!H139</f>
        <v>0</v>
      </c>
      <c r="J139" s="9"/>
    </row>
    <row r="140" spans="1:10" ht="31.5" x14ac:dyDescent="0.2">
      <c r="A140" s="253" t="s">
        <v>150</v>
      </c>
      <c r="B140" s="206">
        <v>222</v>
      </c>
      <c r="C140" s="224">
        <v>11</v>
      </c>
      <c r="D140" s="224">
        <v>2</v>
      </c>
      <c r="E140" s="225" t="s">
        <v>86</v>
      </c>
      <c r="F140" s="226"/>
      <c r="G140" s="161">
        <f>G141+G148</f>
        <v>3454.5</v>
      </c>
      <c r="H140" s="161">
        <f t="shared" ref="H140" si="31">H141+H148</f>
        <v>1188.2</v>
      </c>
      <c r="I140" s="161">
        <f>I141+I148+I144</f>
        <v>1172.5999999999999</v>
      </c>
      <c r="J140" s="9"/>
    </row>
    <row r="141" spans="1:10" ht="31.5" x14ac:dyDescent="0.2">
      <c r="A141" s="173" t="s">
        <v>164</v>
      </c>
      <c r="B141" s="206">
        <v>222</v>
      </c>
      <c r="C141" s="254">
        <v>11</v>
      </c>
      <c r="D141" s="254">
        <v>2</v>
      </c>
      <c r="E141" s="221" t="s">
        <v>86</v>
      </c>
      <c r="F141" s="257" t="s">
        <v>7</v>
      </c>
      <c r="G141" s="166">
        <f>G142+G144+G146</f>
        <v>1514.4</v>
      </c>
      <c r="H141" s="166">
        <f>H142+H144+H146</f>
        <v>1188.2</v>
      </c>
      <c r="I141" s="147">
        <f>I142+I146</f>
        <v>797.6</v>
      </c>
      <c r="J141" s="9"/>
    </row>
    <row r="142" spans="1:10" ht="31.5" customHeight="1" x14ac:dyDescent="0.2">
      <c r="A142" s="173" t="s">
        <v>13</v>
      </c>
      <c r="B142" s="206">
        <v>222</v>
      </c>
      <c r="C142" s="254">
        <v>11</v>
      </c>
      <c r="D142" s="254">
        <v>2</v>
      </c>
      <c r="E142" s="221" t="s">
        <v>86</v>
      </c>
      <c r="F142" s="255">
        <v>100</v>
      </c>
      <c r="G142" s="165">
        <f>G143</f>
        <v>664.9</v>
      </c>
      <c r="H142" s="165">
        <f>H143</f>
        <v>803.2</v>
      </c>
      <c r="I142" s="146">
        <f>I143</f>
        <v>787.6</v>
      </c>
      <c r="J142" s="9"/>
    </row>
    <row r="143" spans="1:10" ht="36" customHeight="1" x14ac:dyDescent="0.2">
      <c r="A143" s="270" t="s">
        <v>77</v>
      </c>
      <c r="B143" s="206">
        <v>222</v>
      </c>
      <c r="C143" s="254">
        <v>11</v>
      </c>
      <c r="D143" s="254">
        <v>2</v>
      </c>
      <c r="E143" s="221" t="s">
        <v>86</v>
      </c>
      <c r="F143" s="255">
        <v>110</v>
      </c>
      <c r="G143" s="165">
        <f>'Приложение 5'!F144</f>
        <v>664.9</v>
      </c>
      <c r="H143" s="165">
        <f>'Приложение 5'!G144</f>
        <v>803.2</v>
      </c>
      <c r="I143" s="146">
        <f>'Приложение 5'!H144</f>
        <v>787.6</v>
      </c>
      <c r="J143" s="9"/>
    </row>
    <row r="144" spans="1:10" ht="36" customHeight="1" x14ac:dyDescent="0.2">
      <c r="A144" s="242" t="s">
        <v>124</v>
      </c>
      <c r="B144" s="206">
        <v>222</v>
      </c>
      <c r="C144" s="254">
        <v>11</v>
      </c>
      <c r="D144" s="254">
        <v>2</v>
      </c>
      <c r="E144" s="221" t="s">
        <v>86</v>
      </c>
      <c r="F144" s="257">
        <v>200</v>
      </c>
      <c r="G144" s="166">
        <f>G145</f>
        <v>829.5</v>
      </c>
      <c r="H144" s="166">
        <f>H145</f>
        <v>375</v>
      </c>
      <c r="I144" s="147">
        <f>I145</f>
        <v>375</v>
      </c>
      <c r="J144" s="9"/>
    </row>
    <row r="145" spans="1:10" ht="15.95" customHeight="1" x14ac:dyDescent="0.2">
      <c r="A145" s="271" t="s">
        <v>18</v>
      </c>
      <c r="B145" s="206">
        <v>222</v>
      </c>
      <c r="C145" s="254">
        <v>11</v>
      </c>
      <c r="D145" s="254">
        <v>2</v>
      </c>
      <c r="E145" s="221" t="s">
        <v>86</v>
      </c>
      <c r="F145" s="259">
        <v>240</v>
      </c>
      <c r="G145" s="167">
        <f>'Приложение 5'!F146</f>
        <v>829.5</v>
      </c>
      <c r="H145" s="167">
        <f>'Приложение 5'!G146</f>
        <v>375</v>
      </c>
      <c r="I145" s="148">
        <f>'Приложение 5'!H146</f>
        <v>375</v>
      </c>
      <c r="J145" s="9"/>
    </row>
    <row r="146" spans="1:10" ht="18" customHeight="1" x14ac:dyDescent="0.2">
      <c r="A146" s="173" t="s">
        <v>19</v>
      </c>
      <c r="B146" s="206">
        <v>222</v>
      </c>
      <c r="C146" s="254">
        <v>11</v>
      </c>
      <c r="D146" s="254">
        <v>2</v>
      </c>
      <c r="E146" s="221" t="s">
        <v>86</v>
      </c>
      <c r="F146" s="255">
        <v>800</v>
      </c>
      <c r="G146" s="165">
        <f>G147</f>
        <v>20</v>
      </c>
      <c r="H146" s="165">
        <f>H147</f>
        <v>10</v>
      </c>
      <c r="I146" s="146">
        <f>I147</f>
        <v>10</v>
      </c>
      <c r="J146" s="9"/>
    </row>
    <row r="147" spans="1:10" ht="32.1" customHeight="1" x14ac:dyDescent="0.2">
      <c r="A147" s="173" t="s">
        <v>20</v>
      </c>
      <c r="B147" s="206">
        <v>222</v>
      </c>
      <c r="C147" s="254">
        <v>11</v>
      </c>
      <c r="D147" s="254">
        <v>2</v>
      </c>
      <c r="E147" s="221" t="s">
        <v>86</v>
      </c>
      <c r="F147" s="255">
        <v>850</v>
      </c>
      <c r="G147" s="165">
        <f>'Приложение 5'!F148</f>
        <v>20</v>
      </c>
      <c r="H147" s="165">
        <f>'Приложение 5'!G148</f>
        <v>10</v>
      </c>
      <c r="I147" s="146">
        <f>'Приложение 5'!H148</f>
        <v>10</v>
      </c>
      <c r="J147" s="9"/>
    </row>
    <row r="148" spans="1:10" ht="32.1" customHeight="1" x14ac:dyDescent="0.2">
      <c r="A148" s="242" t="s">
        <v>133</v>
      </c>
      <c r="B148" s="206">
        <v>222</v>
      </c>
      <c r="C148" s="254">
        <v>11</v>
      </c>
      <c r="D148" s="254">
        <v>2</v>
      </c>
      <c r="E148" s="217" t="s">
        <v>135</v>
      </c>
      <c r="F148" s="257"/>
      <c r="G148" s="166">
        <f>G149</f>
        <v>1940.1</v>
      </c>
      <c r="H148" s="166">
        <f t="shared" ref="H148:I148" si="32">H149</f>
        <v>0</v>
      </c>
      <c r="I148" s="166">
        <f t="shared" si="32"/>
        <v>0</v>
      </c>
      <c r="J148" s="9"/>
    </row>
    <row r="149" spans="1:10" ht="32.1" customHeight="1" x14ac:dyDescent="0.2">
      <c r="A149" s="173" t="s">
        <v>13</v>
      </c>
      <c r="B149" s="206">
        <v>222</v>
      </c>
      <c r="C149" s="254">
        <v>11</v>
      </c>
      <c r="D149" s="254">
        <v>2</v>
      </c>
      <c r="E149" s="217" t="s">
        <v>135</v>
      </c>
      <c r="F149" s="257">
        <v>100</v>
      </c>
      <c r="G149" s="166">
        <f>G150</f>
        <v>1940.1</v>
      </c>
      <c r="H149" s="166">
        <f>H150</f>
        <v>0</v>
      </c>
      <c r="I149" s="147">
        <f>I150</f>
        <v>0</v>
      </c>
      <c r="J149" s="9"/>
    </row>
    <row r="150" spans="1:10" ht="20.100000000000001" customHeight="1" x14ac:dyDescent="0.2">
      <c r="A150" s="270" t="s">
        <v>77</v>
      </c>
      <c r="B150" s="206">
        <v>222</v>
      </c>
      <c r="C150" s="254">
        <v>11</v>
      </c>
      <c r="D150" s="254">
        <v>2</v>
      </c>
      <c r="E150" s="217" t="s">
        <v>135</v>
      </c>
      <c r="F150" s="257">
        <v>110</v>
      </c>
      <c r="G150" s="166">
        <f>'Приложение 5'!F151</f>
        <v>1940.1</v>
      </c>
      <c r="H150" s="166">
        <f>'Приложение 5'!G151</f>
        <v>0</v>
      </c>
      <c r="I150" s="166">
        <f>'Приложение 5'!H151</f>
        <v>0</v>
      </c>
      <c r="J150" s="9"/>
    </row>
    <row r="151" spans="1:10" ht="20.100000000000001" customHeight="1" x14ac:dyDescent="0.2">
      <c r="A151" s="173" t="s">
        <v>88</v>
      </c>
      <c r="B151" s="206">
        <v>222</v>
      </c>
      <c r="C151" s="220">
        <v>99</v>
      </c>
      <c r="D151" s="220">
        <v>99</v>
      </c>
      <c r="E151" s="221"/>
      <c r="F151" s="222"/>
      <c r="G151" s="168">
        <f t="shared" ref="G151:I154" si="33">G152</f>
        <v>0</v>
      </c>
      <c r="H151" s="168">
        <f t="shared" si="33"/>
        <v>202.9</v>
      </c>
      <c r="I151" s="24">
        <f t="shared" si="33"/>
        <v>468.8</v>
      </c>
      <c r="J151" s="9"/>
    </row>
    <row r="152" spans="1:10" ht="20.100000000000001" customHeight="1" x14ac:dyDescent="0.2">
      <c r="A152" s="173" t="s">
        <v>9</v>
      </c>
      <c r="B152" s="206">
        <v>222</v>
      </c>
      <c r="C152" s="220">
        <v>99</v>
      </c>
      <c r="D152" s="220">
        <v>99</v>
      </c>
      <c r="E152" s="221" t="s">
        <v>10</v>
      </c>
      <c r="F152" s="222"/>
      <c r="G152" s="168">
        <f t="shared" si="33"/>
        <v>0</v>
      </c>
      <c r="H152" s="168">
        <f t="shared" si="33"/>
        <v>202.9</v>
      </c>
      <c r="I152" s="24">
        <f t="shared" si="33"/>
        <v>468.8</v>
      </c>
      <c r="J152" s="9"/>
    </row>
    <row r="153" spans="1:10" ht="20.100000000000001" customHeight="1" x14ac:dyDescent="0.2">
      <c r="A153" s="173" t="s">
        <v>88</v>
      </c>
      <c r="B153" s="206">
        <v>222</v>
      </c>
      <c r="C153" s="220">
        <v>99</v>
      </c>
      <c r="D153" s="220">
        <v>99</v>
      </c>
      <c r="E153" s="221" t="s">
        <v>89</v>
      </c>
      <c r="F153" s="222"/>
      <c r="G153" s="168">
        <f t="shared" si="33"/>
        <v>0</v>
      </c>
      <c r="H153" s="168">
        <f t="shared" si="33"/>
        <v>202.9</v>
      </c>
      <c r="I153" s="24">
        <f t="shared" si="33"/>
        <v>468.8</v>
      </c>
      <c r="J153" s="9"/>
    </row>
    <row r="154" spans="1:10" ht="20.100000000000001" customHeight="1" x14ac:dyDescent="0.2">
      <c r="A154" s="173" t="s">
        <v>88</v>
      </c>
      <c r="B154" s="206">
        <v>222</v>
      </c>
      <c r="C154" s="220">
        <v>99</v>
      </c>
      <c r="D154" s="220">
        <v>99</v>
      </c>
      <c r="E154" s="221" t="s">
        <v>89</v>
      </c>
      <c r="F154" s="222">
        <v>900</v>
      </c>
      <c r="G154" s="168">
        <f t="shared" si="33"/>
        <v>0</v>
      </c>
      <c r="H154" s="168">
        <f t="shared" si="33"/>
        <v>202.9</v>
      </c>
      <c r="I154" s="24">
        <f t="shared" si="33"/>
        <v>468.8</v>
      </c>
      <c r="J154" s="9"/>
    </row>
    <row r="155" spans="1:10" ht="20.100000000000001" customHeight="1" x14ac:dyDescent="0.2">
      <c r="A155" s="173" t="s">
        <v>88</v>
      </c>
      <c r="B155" s="206">
        <v>222</v>
      </c>
      <c r="C155" s="220">
        <v>99</v>
      </c>
      <c r="D155" s="220">
        <v>99</v>
      </c>
      <c r="E155" s="221" t="s">
        <v>89</v>
      </c>
      <c r="F155" s="222">
        <v>990</v>
      </c>
      <c r="G155" s="168">
        <f>'Приложение 5'!F157</f>
        <v>0</v>
      </c>
      <c r="H155" s="168">
        <f>'Приложение 5'!G157</f>
        <v>202.9</v>
      </c>
      <c r="I155" s="168">
        <f>'Приложение 5'!H157</f>
        <v>468.8</v>
      </c>
      <c r="J155" s="9"/>
    </row>
    <row r="156" spans="1:10" ht="18.75" x14ac:dyDescent="0.25">
      <c r="A156" s="362" t="s">
        <v>90</v>
      </c>
      <c r="B156" s="363"/>
      <c r="C156" s="363"/>
      <c r="D156" s="363"/>
      <c r="E156" s="363"/>
      <c r="F156" s="364"/>
      <c r="G156" s="169">
        <f>G9</f>
        <v>19253.900000000001</v>
      </c>
      <c r="H156" s="169">
        <f t="shared" ref="H156:I156" si="34">H9</f>
        <v>8200.2000000000007</v>
      </c>
      <c r="I156" s="169">
        <f t="shared" si="34"/>
        <v>9481.3000000000011</v>
      </c>
      <c r="J156" s="9"/>
    </row>
    <row r="157" spans="1:10" ht="15.75" x14ac:dyDescent="0.25">
      <c r="A157" s="73"/>
      <c r="B157" s="73"/>
      <c r="C157" s="74"/>
      <c r="D157" s="74"/>
      <c r="E157" s="27"/>
      <c r="F157" s="75"/>
      <c r="G157" s="75"/>
      <c r="H157" s="75"/>
      <c r="I157" s="76"/>
      <c r="J157" s="77"/>
    </row>
    <row r="158" spans="1:10" ht="12" customHeight="1" x14ac:dyDescent="0.25">
      <c r="A158" s="78"/>
      <c r="B158" s="78"/>
      <c r="C158" s="79"/>
      <c r="D158" s="79"/>
      <c r="E158" s="80"/>
      <c r="F158" s="81"/>
      <c r="G158" s="81"/>
      <c r="H158" s="81"/>
      <c r="I158" s="82"/>
      <c r="J158" s="77"/>
    </row>
    <row r="159" spans="1:10" ht="12.75" customHeight="1" x14ac:dyDescent="0.25">
      <c r="A159" s="73"/>
      <c r="B159" s="73"/>
      <c r="C159" s="79"/>
      <c r="D159" s="79"/>
      <c r="E159" s="83"/>
      <c r="F159" s="81"/>
      <c r="G159" s="81"/>
      <c r="H159" s="81"/>
      <c r="I159" s="82"/>
      <c r="J159" s="77"/>
    </row>
    <row r="160" spans="1:10" ht="12.75" customHeight="1" x14ac:dyDescent="0.25">
      <c r="A160" s="73"/>
      <c r="B160" s="73"/>
      <c r="C160" s="84"/>
      <c r="D160" s="84"/>
      <c r="E160" s="83"/>
      <c r="F160" s="81"/>
      <c r="G160" s="81"/>
      <c r="H160" s="81"/>
      <c r="I160" s="82"/>
      <c r="J160" s="77"/>
    </row>
    <row r="161" spans="1:10" ht="12.75" customHeight="1" x14ac:dyDescent="0.2">
      <c r="A161" s="73"/>
      <c r="B161" s="73"/>
      <c r="C161" s="85"/>
      <c r="D161" s="85"/>
      <c r="E161" s="82"/>
      <c r="F161" s="85"/>
      <c r="G161" s="85"/>
      <c r="H161" s="85"/>
      <c r="I161" s="85"/>
      <c r="J161" s="77"/>
    </row>
    <row r="162" spans="1:10" ht="14.25" customHeight="1" x14ac:dyDescent="0.2">
      <c r="A162" s="73"/>
      <c r="B162" s="73"/>
      <c r="C162" s="84"/>
      <c r="D162" s="84"/>
      <c r="E162" s="85"/>
      <c r="F162" s="81"/>
      <c r="G162" s="81"/>
      <c r="H162" s="81"/>
      <c r="I162" s="82"/>
      <c r="J162" s="77"/>
    </row>
    <row r="163" spans="1:10" ht="15.75" x14ac:dyDescent="0.25">
      <c r="A163" s="74"/>
      <c r="B163" s="74"/>
      <c r="C163" s="86"/>
      <c r="D163" s="86"/>
      <c r="E163" s="82"/>
      <c r="F163" s="86"/>
      <c r="G163" s="86"/>
      <c r="H163" s="86"/>
      <c r="I163" s="86"/>
    </row>
    <row r="164" spans="1:10" ht="15.75" x14ac:dyDescent="0.25">
      <c r="A164" s="87"/>
      <c r="B164" s="87"/>
    </row>
    <row r="165" spans="1:10" ht="15.75" x14ac:dyDescent="0.25">
      <c r="A165" s="87"/>
      <c r="B165" s="87"/>
    </row>
    <row r="166" spans="1:10" ht="15" x14ac:dyDescent="0.2">
      <c r="A166" s="88"/>
      <c r="B166" s="88"/>
    </row>
    <row r="167" spans="1:10" ht="15" x14ac:dyDescent="0.2">
      <c r="A167" s="89"/>
      <c r="B167" s="89"/>
    </row>
    <row r="168" spans="1:10" ht="15" x14ac:dyDescent="0.2">
      <c r="A168" s="88"/>
      <c r="B168" s="88"/>
    </row>
  </sheetData>
  <autoFilter ref="A8:IL156"/>
  <mergeCells count="12">
    <mergeCell ref="F1:I1"/>
    <mergeCell ref="E3:I3"/>
    <mergeCell ref="A5:I5"/>
    <mergeCell ref="A156:F156"/>
    <mergeCell ref="F7:F8"/>
    <mergeCell ref="G7:I7"/>
    <mergeCell ref="G2:I2"/>
    <mergeCell ref="A7:A8"/>
    <mergeCell ref="B7:B8"/>
    <mergeCell ref="C7:C8"/>
    <mergeCell ref="D7:D8"/>
    <mergeCell ref="E7:E8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  <ignoredErrors>
    <ignoredError sqref="I60 I48 H48:H50 G48 G60 H58:H60 H52:H53 H55:H5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9" zoomScale="90" zoomScaleNormal="90" workbookViewId="0">
      <selection activeCell="C20" sqref="C20:E20"/>
    </sheetView>
  </sheetViews>
  <sheetFormatPr defaultRowHeight="12.75" x14ac:dyDescent="0.2"/>
  <cols>
    <col min="1" max="1" width="24.5703125" style="119" customWidth="1"/>
    <col min="2" max="2" width="49.28515625" style="119" customWidth="1"/>
    <col min="3" max="3" width="12.42578125" style="119" customWidth="1"/>
    <col min="4" max="4" width="11.5703125" style="119" customWidth="1"/>
    <col min="5" max="5" width="10.5703125" style="119" customWidth="1"/>
    <col min="6" max="258" width="9.140625" style="119"/>
    <col min="259" max="259" width="21.28515625" style="119" customWidth="1"/>
    <col min="260" max="260" width="49.28515625" style="119" customWidth="1"/>
    <col min="261" max="261" width="10.5703125" style="119" customWidth="1"/>
    <col min="262" max="514" width="9.140625" style="119"/>
    <col min="515" max="515" width="21.28515625" style="119" customWidth="1"/>
    <col min="516" max="516" width="49.28515625" style="119" customWidth="1"/>
    <col min="517" max="517" width="10.5703125" style="119" customWidth="1"/>
    <col min="518" max="770" width="9.140625" style="119"/>
    <col min="771" max="771" width="21.28515625" style="119" customWidth="1"/>
    <col min="772" max="772" width="49.28515625" style="119" customWidth="1"/>
    <col min="773" max="773" width="10.5703125" style="119" customWidth="1"/>
    <col min="774" max="1026" width="9.140625" style="119"/>
    <col min="1027" max="1027" width="21.28515625" style="119" customWidth="1"/>
    <col min="1028" max="1028" width="49.28515625" style="119" customWidth="1"/>
    <col min="1029" max="1029" width="10.5703125" style="119" customWidth="1"/>
    <col min="1030" max="1282" width="9.140625" style="119"/>
    <col min="1283" max="1283" width="21.28515625" style="119" customWidth="1"/>
    <col min="1284" max="1284" width="49.28515625" style="119" customWidth="1"/>
    <col min="1285" max="1285" width="10.5703125" style="119" customWidth="1"/>
    <col min="1286" max="1538" width="9.140625" style="119"/>
    <col min="1539" max="1539" width="21.28515625" style="119" customWidth="1"/>
    <col min="1540" max="1540" width="49.28515625" style="119" customWidth="1"/>
    <col min="1541" max="1541" width="10.5703125" style="119" customWidth="1"/>
    <col min="1542" max="1794" width="9.140625" style="119"/>
    <col min="1795" max="1795" width="21.28515625" style="119" customWidth="1"/>
    <col min="1796" max="1796" width="49.28515625" style="119" customWidth="1"/>
    <col min="1797" max="1797" width="10.5703125" style="119" customWidth="1"/>
    <col min="1798" max="2050" width="9.140625" style="119"/>
    <col min="2051" max="2051" width="21.28515625" style="119" customWidth="1"/>
    <col min="2052" max="2052" width="49.28515625" style="119" customWidth="1"/>
    <col min="2053" max="2053" width="10.5703125" style="119" customWidth="1"/>
    <col min="2054" max="2306" width="9.140625" style="119"/>
    <col min="2307" max="2307" width="21.28515625" style="119" customWidth="1"/>
    <col min="2308" max="2308" width="49.28515625" style="119" customWidth="1"/>
    <col min="2309" max="2309" width="10.5703125" style="119" customWidth="1"/>
    <col min="2310" max="2562" width="9.140625" style="119"/>
    <col min="2563" max="2563" width="21.28515625" style="119" customWidth="1"/>
    <col min="2564" max="2564" width="49.28515625" style="119" customWidth="1"/>
    <col min="2565" max="2565" width="10.5703125" style="119" customWidth="1"/>
    <col min="2566" max="2818" width="9.140625" style="119"/>
    <col min="2819" max="2819" width="21.28515625" style="119" customWidth="1"/>
    <col min="2820" max="2820" width="49.28515625" style="119" customWidth="1"/>
    <col min="2821" max="2821" width="10.5703125" style="119" customWidth="1"/>
    <col min="2822" max="3074" width="9.140625" style="119"/>
    <col min="3075" max="3075" width="21.28515625" style="119" customWidth="1"/>
    <col min="3076" max="3076" width="49.28515625" style="119" customWidth="1"/>
    <col min="3077" max="3077" width="10.5703125" style="119" customWidth="1"/>
    <col min="3078" max="3330" width="9.140625" style="119"/>
    <col min="3331" max="3331" width="21.28515625" style="119" customWidth="1"/>
    <col min="3332" max="3332" width="49.28515625" style="119" customWidth="1"/>
    <col min="3333" max="3333" width="10.5703125" style="119" customWidth="1"/>
    <col min="3334" max="3586" width="9.140625" style="119"/>
    <col min="3587" max="3587" width="21.28515625" style="119" customWidth="1"/>
    <col min="3588" max="3588" width="49.28515625" style="119" customWidth="1"/>
    <col min="3589" max="3589" width="10.5703125" style="119" customWidth="1"/>
    <col min="3590" max="3842" width="9.140625" style="119"/>
    <col min="3843" max="3843" width="21.28515625" style="119" customWidth="1"/>
    <col min="3844" max="3844" width="49.28515625" style="119" customWidth="1"/>
    <col min="3845" max="3845" width="10.5703125" style="119" customWidth="1"/>
    <col min="3846" max="4098" width="9.140625" style="119"/>
    <col min="4099" max="4099" width="21.28515625" style="119" customWidth="1"/>
    <col min="4100" max="4100" width="49.28515625" style="119" customWidth="1"/>
    <col min="4101" max="4101" width="10.5703125" style="119" customWidth="1"/>
    <col min="4102" max="4354" width="9.140625" style="119"/>
    <col min="4355" max="4355" width="21.28515625" style="119" customWidth="1"/>
    <col min="4356" max="4356" width="49.28515625" style="119" customWidth="1"/>
    <col min="4357" max="4357" width="10.5703125" style="119" customWidth="1"/>
    <col min="4358" max="4610" width="9.140625" style="119"/>
    <col min="4611" max="4611" width="21.28515625" style="119" customWidth="1"/>
    <col min="4612" max="4612" width="49.28515625" style="119" customWidth="1"/>
    <col min="4613" max="4613" width="10.5703125" style="119" customWidth="1"/>
    <col min="4614" max="4866" width="9.140625" style="119"/>
    <col min="4867" max="4867" width="21.28515625" style="119" customWidth="1"/>
    <col min="4868" max="4868" width="49.28515625" style="119" customWidth="1"/>
    <col min="4869" max="4869" width="10.5703125" style="119" customWidth="1"/>
    <col min="4870" max="5122" width="9.140625" style="119"/>
    <col min="5123" max="5123" width="21.28515625" style="119" customWidth="1"/>
    <col min="5124" max="5124" width="49.28515625" style="119" customWidth="1"/>
    <col min="5125" max="5125" width="10.5703125" style="119" customWidth="1"/>
    <col min="5126" max="5378" width="9.140625" style="119"/>
    <col min="5379" max="5379" width="21.28515625" style="119" customWidth="1"/>
    <col min="5380" max="5380" width="49.28515625" style="119" customWidth="1"/>
    <col min="5381" max="5381" width="10.5703125" style="119" customWidth="1"/>
    <col min="5382" max="5634" width="9.140625" style="119"/>
    <col min="5635" max="5635" width="21.28515625" style="119" customWidth="1"/>
    <col min="5636" max="5636" width="49.28515625" style="119" customWidth="1"/>
    <col min="5637" max="5637" width="10.5703125" style="119" customWidth="1"/>
    <col min="5638" max="5890" width="9.140625" style="119"/>
    <col min="5891" max="5891" width="21.28515625" style="119" customWidth="1"/>
    <col min="5892" max="5892" width="49.28515625" style="119" customWidth="1"/>
    <col min="5893" max="5893" width="10.5703125" style="119" customWidth="1"/>
    <col min="5894" max="6146" width="9.140625" style="119"/>
    <col min="6147" max="6147" width="21.28515625" style="119" customWidth="1"/>
    <col min="6148" max="6148" width="49.28515625" style="119" customWidth="1"/>
    <col min="6149" max="6149" width="10.5703125" style="119" customWidth="1"/>
    <col min="6150" max="6402" width="9.140625" style="119"/>
    <col min="6403" max="6403" width="21.28515625" style="119" customWidth="1"/>
    <col min="6404" max="6404" width="49.28515625" style="119" customWidth="1"/>
    <col min="6405" max="6405" width="10.5703125" style="119" customWidth="1"/>
    <col min="6406" max="6658" width="9.140625" style="119"/>
    <col min="6659" max="6659" width="21.28515625" style="119" customWidth="1"/>
    <col min="6660" max="6660" width="49.28515625" style="119" customWidth="1"/>
    <col min="6661" max="6661" width="10.5703125" style="119" customWidth="1"/>
    <col min="6662" max="6914" width="9.140625" style="119"/>
    <col min="6915" max="6915" width="21.28515625" style="119" customWidth="1"/>
    <col min="6916" max="6916" width="49.28515625" style="119" customWidth="1"/>
    <col min="6917" max="6917" width="10.5703125" style="119" customWidth="1"/>
    <col min="6918" max="7170" width="9.140625" style="119"/>
    <col min="7171" max="7171" width="21.28515625" style="119" customWidth="1"/>
    <col min="7172" max="7172" width="49.28515625" style="119" customWidth="1"/>
    <col min="7173" max="7173" width="10.5703125" style="119" customWidth="1"/>
    <col min="7174" max="7426" width="9.140625" style="119"/>
    <col min="7427" max="7427" width="21.28515625" style="119" customWidth="1"/>
    <col min="7428" max="7428" width="49.28515625" style="119" customWidth="1"/>
    <col min="7429" max="7429" width="10.5703125" style="119" customWidth="1"/>
    <col min="7430" max="7682" width="9.140625" style="119"/>
    <col min="7683" max="7683" width="21.28515625" style="119" customWidth="1"/>
    <col min="7684" max="7684" width="49.28515625" style="119" customWidth="1"/>
    <col min="7685" max="7685" width="10.5703125" style="119" customWidth="1"/>
    <col min="7686" max="7938" width="9.140625" style="119"/>
    <col min="7939" max="7939" width="21.28515625" style="119" customWidth="1"/>
    <col min="7940" max="7940" width="49.28515625" style="119" customWidth="1"/>
    <col min="7941" max="7941" width="10.5703125" style="119" customWidth="1"/>
    <col min="7942" max="8194" width="9.140625" style="119"/>
    <col min="8195" max="8195" width="21.28515625" style="119" customWidth="1"/>
    <col min="8196" max="8196" width="49.28515625" style="119" customWidth="1"/>
    <col min="8197" max="8197" width="10.5703125" style="119" customWidth="1"/>
    <col min="8198" max="8450" width="9.140625" style="119"/>
    <col min="8451" max="8451" width="21.28515625" style="119" customWidth="1"/>
    <col min="8452" max="8452" width="49.28515625" style="119" customWidth="1"/>
    <col min="8453" max="8453" width="10.5703125" style="119" customWidth="1"/>
    <col min="8454" max="8706" width="9.140625" style="119"/>
    <col min="8707" max="8707" width="21.28515625" style="119" customWidth="1"/>
    <col min="8708" max="8708" width="49.28515625" style="119" customWidth="1"/>
    <col min="8709" max="8709" width="10.5703125" style="119" customWidth="1"/>
    <col min="8710" max="8962" width="9.140625" style="119"/>
    <col min="8963" max="8963" width="21.28515625" style="119" customWidth="1"/>
    <col min="8964" max="8964" width="49.28515625" style="119" customWidth="1"/>
    <col min="8965" max="8965" width="10.5703125" style="119" customWidth="1"/>
    <col min="8966" max="9218" width="9.140625" style="119"/>
    <col min="9219" max="9219" width="21.28515625" style="119" customWidth="1"/>
    <col min="9220" max="9220" width="49.28515625" style="119" customWidth="1"/>
    <col min="9221" max="9221" width="10.5703125" style="119" customWidth="1"/>
    <col min="9222" max="9474" width="9.140625" style="119"/>
    <col min="9475" max="9475" width="21.28515625" style="119" customWidth="1"/>
    <col min="9476" max="9476" width="49.28515625" style="119" customWidth="1"/>
    <col min="9477" max="9477" width="10.5703125" style="119" customWidth="1"/>
    <col min="9478" max="9730" width="9.140625" style="119"/>
    <col min="9731" max="9731" width="21.28515625" style="119" customWidth="1"/>
    <col min="9732" max="9732" width="49.28515625" style="119" customWidth="1"/>
    <col min="9733" max="9733" width="10.5703125" style="119" customWidth="1"/>
    <col min="9734" max="9986" width="9.140625" style="119"/>
    <col min="9987" max="9987" width="21.28515625" style="119" customWidth="1"/>
    <col min="9988" max="9988" width="49.28515625" style="119" customWidth="1"/>
    <col min="9989" max="9989" width="10.5703125" style="119" customWidth="1"/>
    <col min="9990" max="10242" width="9.140625" style="119"/>
    <col min="10243" max="10243" width="21.28515625" style="119" customWidth="1"/>
    <col min="10244" max="10244" width="49.28515625" style="119" customWidth="1"/>
    <col min="10245" max="10245" width="10.5703125" style="119" customWidth="1"/>
    <col min="10246" max="10498" width="9.140625" style="119"/>
    <col min="10499" max="10499" width="21.28515625" style="119" customWidth="1"/>
    <col min="10500" max="10500" width="49.28515625" style="119" customWidth="1"/>
    <col min="10501" max="10501" width="10.5703125" style="119" customWidth="1"/>
    <col min="10502" max="10754" width="9.140625" style="119"/>
    <col min="10755" max="10755" width="21.28515625" style="119" customWidth="1"/>
    <col min="10756" max="10756" width="49.28515625" style="119" customWidth="1"/>
    <col min="10757" max="10757" width="10.5703125" style="119" customWidth="1"/>
    <col min="10758" max="11010" width="9.140625" style="119"/>
    <col min="11011" max="11011" width="21.28515625" style="119" customWidth="1"/>
    <col min="11012" max="11012" width="49.28515625" style="119" customWidth="1"/>
    <col min="11013" max="11013" width="10.5703125" style="119" customWidth="1"/>
    <col min="11014" max="11266" width="9.140625" style="119"/>
    <col min="11267" max="11267" width="21.28515625" style="119" customWidth="1"/>
    <col min="11268" max="11268" width="49.28515625" style="119" customWidth="1"/>
    <col min="11269" max="11269" width="10.5703125" style="119" customWidth="1"/>
    <col min="11270" max="11522" width="9.140625" style="119"/>
    <col min="11523" max="11523" width="21.28515625" style="119" customWidth="1"/>
    <col min="11524" max="11524" width="49.28515625" style="119" customWidth="1"/>
    <col min="11525" max="11525" width="10.5703125" style="119" customWidth="1"/>
    <col min="11526" max="11778" width="9.140625" style="119"/>
    <col min="11779" max="11779" width="21.28515625" style="119" customWidth="1"/>
    <col min="11780" max="11780" width="49.28515625" style="119" customWidth="1"/>
    <col min="11781" max="11781" width="10.5703125" style="119" customWidth="1"/>
    <col min="11782" max="12034" width="9.140625" style="119"/>
    <col min="12035" max="12035" width="21.28515625" style="119" customWidth="1"/>
    <col min="12036" max="12036" width="49.28515625" style="119" customWidth="1"/>
    <col min="12037" max="12037" width="10.5703125" style="119" customWidth="1"/>
    <col min="12038" max="12290" width="9.140625" style="119"/>
    <col min="12291" max="12291" width="21.28515625" style="119" customWidth="1"/>
    <col min="12292" max="12292" width="49.28515625" style="119" customWidth="1"/>
    <col min="12293" max="12293" width="10.5703125" style="119" customWidth="1"/>
    <col min="12294" max="12546" width="9.140625" style="119"/>
    <col min="12547" max="12547" width="21.28515625" style="119" customWidth="1"/>
    <col min="12548" max="12548" width="49.28515625" style="119" customWidth="1"/>
    <col min="12549" max="12549" width="10.5703125" style="119" customWidth="1"/>
    <col min="12550" max="12802" width="9.140625" style="119"/>
    <col min="12803" max="12803" width="21.28515625" style="119" customWidth="1"/>
    <col min="12804" max="12804" width="49.28515625" style="119" customWidth="1"/>
    <col min="12805" max="12805" width="10.5703125" style="119" customWidth="1"/>
    <col min="12806" max="13058" width="9.140625" style="119"/>
    <col min="13059" max="13059" width="21.28515625" style="119" customWidth="1"/>
    <col min="13060" max="13060" width="49.28515625" style="119" customWidth="1"/>
    <col min="13061" max="13061" width="10.5703125" style="119" customWidth="1"/>
    <col min="13062" max="13314" width="9.140625" style="119"/>
    <col min="13315" max="13315" width="21.28515625" style="119" customWidth="1"/>
    <col min="13316" max="13316" width="49.28515625" style="119" customWidth="1"/>
    <col min="13317" max="13317" width="10.5703125" style="119" customWidth="1"/>
    <col min="13318" max="13570" width="9.140625" style="119"/>
    <col min="13571" max="13571" width="21.28515625" style="119" customWidth="1"/>
    <col min="13572" max="13572" width="49.28515625" style="119" customWidth="1"/>
    <col min="13573" max="13573" width="10.5703125" style="119" customWidth="1"/>
    <col min="13574" max="13826" width="9.140625" style="119"/>
    <col min="13827" max="13827" width="21.28515625" style="119" customWidth="1"/>
    <col min="13828" max="13828" width="49.28515625" style="119" customWidth="1"/>
    <col min="13829" max="13829" width="10.5703125" style="119" customWidth="1"/>
    <col min="13830" max="14082" width="9.140625" style="119"/>
    <col min="14083" max="14083" width="21.28515625" style="119" customWidth="1"/>
    <col min="14084" max="14084" width="49.28515625" style="119" customWidth="1"/>
    <col min="14085" max="14085" width="10.5703125" style="119" customWidth="1"/>
    <col min="14086" max="14338" width="9.140625" style="119"/>
    <col min="14339" max="14339" width="21.28515625" style="119" customWidth="1"/>
    <col min="14340" max="14340" width="49.28515625" style="119" customWidth="1"/>
    <col min="14341" max="14341" width="10.5703125" style="119" customWidth="1"/>
    <col min="14342" max="14594" width="9.140625" style="119"/>
    <col min="14595" max="14595" width="21.28515625" style="119" customWidth="1"/>
    <col min="14596" max="14596" width="49.28515625" style="119" customWidth="1"/>
    <col min="14597" max="14597" width="10.5703125" style="119" customWidth="1"/>
    <col min="14598" max="14850" width="9.140625" style="119"/>
    <col min="14851" max="14851" width="21.28515625" style="119" customWidth="1"/>
    <col min="14852" max="14852" width="49.28515625" style="119" customWidth="1"/>
    <col min="14853" max="14853" width="10.5703125" style="119" customWidth="1"/>
    <col min="14854" max="15106" width="9.140625" style="119"/>
    <col min="15107" max="15107" width="21.28515625" style="119" customWidth="1"/>
    <col min="15108" max="15108" width="49.28515625" style="119" customWidth="1"/>
    <col min="15109" max="15109" width="10.5703125" style="119" customWidth="1"/>
    <col min="15110" max="15362" width="9.140625" style="119"/>
    <col min="15363" max="15363" width="21.28515625" style="119" customWidth="1"/>
    <col min="15364" max="15364" width="49.28515625" style="119" customWidth="1"/>
    <col min="15365" max="15365" width="10.5703125" style="119" customWidth="1"/>
    <col min="15366" max="15618" width="9.140625" style="119"/>
    <col min="15619" max="15619" width="21.28515625" style="119" customWidth="1"/>
    <col min="15620" max="15620" width="49.28515625" style="119" customWidth="1"/>
    <col min="15621" max="15621" width="10.5703125" style="119" customWidth="1"/>
    <col min="15622" max="15874" width="9.140625" style="119"/>
    <col min="15875" max="15875" width="21.28515625" style="119" customWidth="1"/>
    <col min="15876" max="15876" width="49.28515625" style="119" customWidth="1"/>
    <col min="15877" max="15877" width="10.5703125" style="119" customWidth="1"/>
    <col min="15878" max="16130" width="9.140625" style="119"/>
    <col min="16131" max="16131" width="21.28515625" style="119" customWidth="1"/>
    <col min="16132" max="16132" width="49.28515625" style="119" customWidth="1"/>
    <col min="16133" max="16133" width="10.5703125" style="119" customWidth="1"/>
    <col min="16134" max="16384" width="9.140625" style="119"/>
  </cols>
  <sheetData>
    <row r="1" spans="1:10" ht="15" customHeight="1" x14ac:dyDescent="0.25">
      <c r="B1" s="156"/>
      <c r="C1" s="367" t="s">
        <v>120</v>
      </c>
      <c r="D1" s="368"/>
      <c r="E1" s="368"/>
    </row>
    <row r="2" spans="1:10" ht="39.75" customHeight="1" x14ac:dyDescent="0.2">
      <c r="B2" s="155"/>
      <c r="C2" s="349" t="s">
        <v>172</v>
      </c>
      <c r="D2" s="350"/>
      <c r="E2" s="350"/>
    </row>
    <row r="3" spans="1:10" ht="15" x14ac:dyDescent="0.25">
      <c r="B3" s="151"/>
      <c r="C3" s="346" t="s">
        <v>347</v>
      </c>
      <c r="D3" s="366"/>
      <c r="E3" s="366"/>
    </row>
    <row r="4" spans="1:10" ht="14.25" customHeight="1" x14ac:dyDescent="0.2">
      <c r="A4" s="118"/>
      <c r="B4" s="371"/>
      <c r="C4" s="371"/>
      <c r="D4" s="371"/>
      <c r="E4" s="371"/>
    </row>
    <row r="5" spans="1:10" ht="32.25" customHeight="1" x14ac:dyDescent="0.2">
      <c r="A5" s="372" t="s">
        <v>177</v>
      </c>
      <c r="B5" s="372"/>
      <c r="C5" s="372"/>
      <c r="D5" s="372"/>
      <c r="E5" s="372"/>
    </row>
    <row r="6" spans="1:10" ht="16.5" customHeight="1" x14ac:dyDescent="0.2">
      <c r="A6" s="124"/>
      <c r="B6" s="124"/>
      <c r="C6" s="157"/>
      <c r="D6" s="157"/>
      <c r="E6" s="124"/>
    </row>
    <row r="7" spans="1:10" ht="15" x14ac:dyDescent="0.2">
      <c r="A7" s="120"/>
      <c r="B7" s="120"/>
      <c r="C7" s="120"/>
      <c r="D7" s="120"/>
      <c r="E7" s="121" t="s">
        <v>121</v>
      </c>
    </row>
    <row r="8" spans="1:10" ht="38.25" customHeight="1" x14ac:dyDescent="0.2">
      <c r="A8" s="373" t="s">
        <v>99</v>
      </c>
      <c r="B8" s="374" t="s">
        <v>134</v>
      </c>
      <c r="C8" s="376" t="s">
        <v>5</v>
      </c>
      <c r="D8" s="352"/>
      <c r="E8" s="365"/>
      <c r="J8" s="117"/>
    </row>
    <row r="9" spans="1:10" ht="40.5" customHeight="1" x14ac:dyDescent="0.2">
      <c r="A9" s="354"/>
      <c r="B9" s="375"/>
      <c r="C9" s="275" t="s">
        <v>127</v>
      </c>
      <c r="D9" s="275" t="s">
        <v>130</v>
      </c>
      <c r="E9" s="275" t="s">
        <v>173</v>
      </c>
      <c r="J9" s="154"/>
    </row>
    <row r="10" spans="1:10" ht="30" customHeight="1" x14ac:dyDescent="0.2">
      <c r="A10" s="135" t="s">
        <v>100</v>
      </c>
      <c r="B10" s="136" t="s">
        <v>125</v>
      </c>
      <c r="C10" s="200">
        <f>C20</f>
        <v>1480.2999999999993</v>
      </c>
      <c r="D10" s="200">
        <f>D20</f>
        <v>0</v>
      </c>
      <c r="E10" s="137">
        <f>E20</f>
        <v>0</v>
      </c>
      <c r="J10" s="154"/>
    </row>
    <row r="11" spans="1:10" ht="30" customHeight="1" x14ac:dyDescent="0.2">
      <c r="A11" s="135" t="s">
        <v>101</v>
      </c>
      <c r="B11" s="136" t="s">
        <v>102</v>
      </c>
      <c r="C11" s="200">
        <f>C12+C16</f>
        <v>1480.2999999999993</v>
      </c>
      <c r="D11" s="200">
        <f>D12+D16</f>
        <v>0</v>
      </c>
      <c r="E11" s="137">
        <f>E12+E16</f>
        <v>0</v>
      </c>
    </row>
    <row r="12" spans="1:10" ht="30" customHeight="1" x14ac:dyDescent="0.2">
      <c r="A12" s="135" t="s">
        <v>103</v>
      </c>
      <c r="B12" s="136" t="s">
        <v>104</v>
      </c>
      <c r="C12" s="200">
        <f t="shared" ref="C12:E14" si="0">C13</f>
        <v>-17773.600000000002</v>
      </c>
      <c r="D12" s="200">
        <f t="shared" si="0"/>
        <v>-8200.2000000000007</v>
      </c>
      <c r="E12" s="137">
        <f t="shared" si="0"/>
        <v>-9481.2999999999993</v>
      </c>
    </row>
    <row r="13" spans="1:10" ht="30" customHeight="1" x14ac:dyDescent="0.2">
      <c r="A13" s="135" t="s">
        <v>105</v>
      </c>
      <c r="B13" s="136" t="s">
        <v>106</v>
      </c>
      <c r="C13" s="200">
        <f t="shared" si="0"/>
        <v>-17773.600000000002</v>
      </c>
      <c r="D13" s="200">
        <f t="shared" si="0"/>
        <v>-8200.2000000000007</v>
      </c>
      <c r="E13" s="137">
        <f t="shared" si="0"/>
        <v>-9481.2999999999993</v>
      </c>
    </row>
    <row r="14" spans="1:10" ht="30" customHeight="1" x14ac:dyDescent="0.2">
      <c r="A14" s="135" t="s">
        <v>107</v>
      </c>
      <c r="B14" s="136" t="s">
        <v>108</v>
      </c>
      <c r="C14" s="200">
        <f t="shared" si="0"/>
        <v>-17773.600000000002</v>
      </c>
      <c r="D14" s="200">
        <f t="shared" si="0"/>
        <v>-8200.2000000000007</v>
      </c>
      <c r="E14" s="137">
        <f t="shared" si="0"/>
        <v>-9481.2999999999993</v>
      </c>
    </row>
    <row r="15" spans="1:10" ht="30" customHeight="1" x14ac:dyDescent="0.2">
      <c r="A15" s="135" t="s">
        <v>109</v>
      </c>
      <c r="B15" s="136" t="s">
        <v>110</v>
      </c>
      <c r="C15" s="200">
        <f>-'ПРИЛ 3'!K64</f>
        <v>-17773.600000000002</v>
      </c>
      <c r="D15" s="200">
        <f>-'ПРИЛ 3'!L64</f>
        <v>-8200.2000000000007</v>
      </c>
      <c r="E15" s="200">
        <f>-'ПРИЛ 3'!M64</f>
        <v>-9481.2999999999993</v>
      </c>
    </row>
    <row r="16" spans="1:10" ht="30" customHeight="1" x14ac:dyDescent="0.2">
      <c r="A16" s="135" t="s">
        <v>111</v>
      </c>
      <c r="B16" s="136" t="s">
        <v>112</v>
      </c>
      <c r="C16" s="200">
        <f t="shared" ref="C16:E18" si="1">C17</f>
        <v>19253.900000000001</v>
      </c>
      <c r="D16" s="200">
        <f t="shared" si="1"/>
        <v>8200.2000000000007</v>
      </c>
      <c r="E16" s="137">
        <f t="shared" si="1"/>
        <v>9481.3000000000011</v>
      </c>
    </row>
    <row r="17" spans="1:5" ht="30" customHeight="1" x14ac:dyDescent="0.2">
      <c r="A17" s="135" t="s">
        <v>113</v>
      </c>
      <c r="B17" s="136" t="s">
        <v>114</v>
      </c>
      <c r="C17" s="200">
        <f t="shared" si="1"/>
        <v>19253.900000000001</v>
      </c>
      <c r="D17" s="200">
        <f t="shared" si="1"/>
        <v>8200.2000000000007</v>
      </c>
      <c r="E17" s="137">
        <f t="shared" si="1"/>
        <v>9481.3000000000011</v>
      </c>
    </row>
    <row r="18" spans="1:5" ht="30" customHeight="1" x14ac:dyDescent="0.2">
      <c r="A18" s="135" t="s">
        <v>115</v>
      </c>
      <c r="B18" s="136" t="s">
        <v>116</v>
      </c>
      <c r="C18" s="200">
        <f t="shared" si="1"/>
        <v>19253.900000000001</v>
      </c>
      <c r="D18" s="200">
        <f t="shared" si="1"/>
        <v>8200.2000000000007</v>
      </c>
      <c r="E18" s="137">
        <f t="shared" si="1"/>
        <v>9481.3000000000011</v>
      </c>
    </row>
    <row r="19" spans="1:5" ht="30" customHeight="1" x14ac:dyDescent="0.2">
      <c r="A19" s="135" t="s">
        <v>117</v>
      </c>
      <c r="B19" s="136" t="s">
        <v>118</v>
      </c>
      <c r="C19" s="200">
        <f>'Приложение 5'!F158</f>
        <v>19253.900000000001</v>
      </c>
      <c r="D19" s="200">
        <f>'Приложение 5'!G158</f>
        <v>8200.2000000000007</v>
      </c>
      <c r="E19" s="200">
        <f>'Приложение 5'!H158</f>
        <v>9481.3000000000011</v>
      </c>
    </row>
    <row r="20" spans="1:5" ht="30" customHeight="1" x14ac:dyDescent="0.2">
      <c r="A20" s="369" t="s">
        <v>119</v>
      </c>
      <c r="B20" s="370"/>
      <c r="C20" s="201">
        <f>C11</f>
        <v>1480.2999999999993</v>
      </c>
      <c r="D20" s="201">
        <f>D11</f>
        <v>0</v>
      </c>
      <c r="E20" s="201">
        <f>E11</f>
        <v>0</v>
      </c>
    </row>
  </sheetData>
  <mergeCells count="9">
    <mergeCell ref="C2:E2"/>
    <mergeCell ref="C3:E3"/>
    <mergeCell ref="C1:E1"/>
    <mergeCell ref="A20:B20"/>
    <mergeCell ref="B4:E4"/>
    <mergeCell ref="A5:E5"/>
    <mergeCell ref="A8:A9"/>
    <mergeCell ref="B8:B9"/>
    <mergeCell ref="C8:E8"/>
  </mergeCells>
  <pageMargins left="0.98425196850393704" right="0" top="0.78740157480314965" bottom="0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 3</vt:lpstr>
      <vt:lpstr>Приложение 5</vt:lpstr>
      <vt:lpstr>Приложение 6</vt:lpstr>
      <vt:lpstr>Приложение 7</vt:lpstr>
      <vt:lpstr>Приложение 9</vt:lpstr>
      <vt:lpstr>'ПРИЛ 3'!Заголовки_для_печати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'Приложение 5'!Область_печати</vt:lpstr>
      <vt:lpstr>'Приложение 7'!Область_печати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Home</cp:lastModifiedBy>
  <cp:lastPrinted>2021-06-29T05:01:08Z</cp:lastPrinted>
  <dcterms:created xsi:type="dcterms:W3CDTF">2015-10-23T06:56:22Z</dcterms:created>
  <dcterms:modified xsi:type="dcterms:W3CDTF">2021-06-29T08:39:21Z</dcterms:modified>
</cp:coreProperties>
</file>