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readedComments/threadedComment1.xml" ContentType="application/vnd.ms-excel.threaded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15" windowWidth="20730" windowHeight="9720" activeTab="1"/>
  </bookViews>
  <sheets>
    <sheet name="Приложение 1" sheetId="1" r:id="rId1"/>
    <sheet name="Приложение 2" sheetId="2" r:id="rId2"/>
    <sheet name="Приложение 3" sheetId="3" r:id="rId3"/>
    <sheet name="Приложение 4" sheetId="4" r:id="rId4"/>
    <sheet name="Приложение 5" sheetId="5" r:id="rId5"/>
    <sheet name="Приложение 6" sheetId="6" r:id="rId6"/>
    <sheet name="Приложение 7" sheetId="7" r:id="rId7"/>
    <sheet name="Приложение 8" sheetId="8" r:id="rId8"/>
    <sheet name="Приложение 9" sheetId="9" r:id="rId9"/>
    <sheet name="Приложение 10" sheetId="10" r:id="rId10"/>
  </sheets>
  <definedNames>
    <definedName name="_xlnm._FilterDatabase" localSheetId="0" hidden="1">'Приложение 1'!$A$9:$AK$9</definedName>
    <definedName name="_xlnm._FilterDatabase" localSheetId="2" hidden="1">'Приложение 3'!$A$7:$H$7</definedName>
    <definedName name="_xlnm._FilterDatabase" localSheetId="3" hidden="1">'Приложение 4'!$A$6:$H$256</definedName>
    <definedName name="_xlnm._FilterDatabase" localSheetId="4" hidden="1">'Приложение 5'!$A$7:$J$314</definedName>
    <definedName name="bbi1iepey541b3erm5gspvzrtk" localSheetId="0">#REF!</definedName>
    <definedName name="bbi1iepey541b3erm5gspvzrtk">#REF!</definedName>
    <definedName name="eaho2ejrtdbq5dbiou1fruoidk" localSheetId="0">#REF!</definedName>
    <definedName name="eaho2ejrtdbq5dbiou1fruoidk">#REF!</definedName>
    <definedName name="frupzostrx2engzlq5coj1izgc" localSheetId="0">#REF!</definedName>
    <definedName name="frupzostrx2engzlq5coj1izgc">#REF!</definedName>
    <definedName name="hxw0shfsad1bl0w3rcqndiwdqc" localSheetId="0">#REF!</definedName>
    <definedName name="hxw0shfsad1bl0w3rcqndiwdqc">#REF!</definedName>
    <definedName name="idhebtridp4g55tiidmllpbcck" localSheetId="0">#REF!</definedName>
    <definedName name="idhebtridp4g55tiidmllpbcck">#REF!</definedName>
    <definedName name="ilgrxtqehl5ojfb14epb1v0vpk" localSheetId="0">#REF!</definedName>
    <definedName name="ilgrxtqehl5ojfb14epb1v0vpk">#REF!</definedName>
    <definedName name="iukfigxpatbnff5s3qskal4gtw" localSheetId="0">#REF!</definedName>
    <definedName name="iukfigxpatbnff5s3qskal4gtw">#REF!</definedName>
    <definedName name="jbdrlm0jnl44bjyvb5parwosvs" localSheetId="0">#REF!</definedName>
    <definedName name="jbdrlm0jnl44bjyvb5parwosvs">#REF!</definedName>
    <definedName name="jmacmxvbgdblzh0tvh4m0gadvc" localSheetId="0">#REF!</definedName>
    <definedName name="jmacmxvbgdblzh0tvh4m0gadvc">#REF!</definedName>
    <definedName name="lens0r1dzt0ivfvdjvc15ibd1c" localSheetId="0">#REF!</definedName>
    <definedName name="lens0r1dzt0ivfvdjvc15ibd1c">#REF!</definedName>
    <definedName name="lzvlrjqro14zjenw2ueuj40zww" localSheetId="0">#REF!</definedName>
    <definedName name="lzvlrjqro14zjenw2ueuj40zww">#REF!</definedName>
    <definedName name="miceqmminp2t5fkvq3dcp5azms" localSheetId="0">#REF!</definedName>
    <definedName name="miceqmminp2t5fkvq3dcp5azms">#REF!</definedName>
    <definedName name="muebv3fbrh0nbhfkcvkdiuichg" localSheetId="0">#REF!</definedName>
    <definedName name="muebv3fbrh0nbhfkcvkdiuichg">#REF!</definedName>
    <definedName name="oishsvraxpbc3jz3kk3m5zcwm0" localSheetId="0">#REF!</definedName>
    <definedName name="oishsvraxpbc3jz3kk3m5zcwm0">#REF!</definedName>
    <definedName name="pf4ktio2ct2wb5lic4d0ij22zg" localSheetId="0">#REF!</definedName>
    <definedName name="pf4ktio2ct2wb5lic4d0ij22zg">#REF!</definedName>
    <definedName name="Print_Titles" localSheetId="0">'Приложение 1'!$7:$9</definedName>
    <definedName name="Print_Titles" localSheetId="2">'Приложение 3'!$6:$7</definedName>
    <definedName name="Print_Titles" localSheetId="3">'Приложение 4'!$6:$7</definedName>
    <definedName name="Print_Titles" localSheetId="4">'Приложение 5'!$6:$7</definedName>
    <definedName name="qhgcjeqs4xbh5af0b0knrgslds" localSheetId="0">#REF!</definedName>
    <definedName name="qhgcjeqs4xbh5af0b0knrgslds">#REF!</definedName>
    <definedName name="qm1r2zbyvxaabczgs5nd53xmq4" localSheetId="0">#REF!</definedName>
    <definedName name="qm1r2zbyvxaabczgs5nd53xmq4">#REF!</definedName>
    <definedName name="qunp1nijp1aaxbgswizf0lz200" localSheetId="0">#REF!</definedName>
    <definedName name="qunp1nijp1aaxbgswizf0lz200">#REF!</definedName>
    <definedName name="rcn525ywmx4pde1kn3aevp0dfk" localSheetId="0">#REF!</definedName>
    <definedName name="rcn525ywmx4pde1kn3aevp0dfk">#REF!</definedName>
    <definedName name="swpjxblu3dbu33cqzchc5hkk0w" localSheetId="0">#REF!</definedName>
    <definedName name="swpjxblu3dbu33cqzchc5hkk0w">#REF!</definedName>
    <definedName name="syjdhdk35p4nh3cjfxnviauzls" localSheetId="0">#REF!</definedName>
    <definedName name="syjdhdk35p4nh3cjfxnviauzls">#REF!</definedName>
    <definedName name="t1iocfpqd13el1y2ekxnfpwstw" localSheetId="0">#REF!</definedName>
    <definedName name="t1iocfpqd13el1y2ekxnfpwstw">#REF!</definedName>
    <definedName name="tqwxsrwtrd3p34nrtmvfunozag" localSheetId="0">#REF!</definedName>
    <definedName name="tqwxsrwtrd3p34nrtmvfunozag">#REF!</definedName>
    <definedName name="u1m5vran2x1y11qx5xfu2j4tz4" localSheetId="0">#REF!</definedName>
    <definedName name="u1m5vran2x1y11qx5xfu2j4tz4">#REF!</definedName>
    <definedName name="ua41amkhph5c1h53xxk2wbxxpk" localSheetId="0">#REF!</definedName>
    <definedName name="ua41amkhph5c1h53xxk2wbxxpk">#REF!</definedName>
    <definedName name="vm2ikyzfyl3c3f2vbofwexhk2c" localSheetId="0">#REF!</definedName>
    <definedName name="vm2ikyzfyl3c3f2vbofwexhk2c">#REF!</definedName>
    <definedName name="w1nehiloq13fdfxu13klcaopgw" localSheetId="0">#REF!</definedName>
    <definedName name="w1nehiloq13fdfxu13klcaopgw">#REF!</definedName>
    <definedName name="whvhn4kg25bcn2skpkb3bqydz4" localSheetId="0">#REF!</definedName>
    <definedName name="whvhn4kg25bcn2skpkb3bqydz4">#REF!</definedName>
    <definedName name="wqazcjs4o12a5adpyzuqhb5cko" localSheetId="0">#REF!</definedName>
    <definedName name="wqazcjs4o12a5adpyzuqhb5cko">#REF!</definedName>
    <definedName name="x50bwhcspt2rtgjg0vg0hfk2ns" localSheetId="0">#REF!</definedName>
    <definedName name="x50bwhcspt2rtgjg0vg0hfk2ns">#REF!</definedName>
    <definedName name="xfiudkw3z5aq3govpiyzsxyki0" localSheetId="0">#REF!</definedName>
    <definedName name="xfiudkw3z5aq3govpiyzsxyki0">#REF!</definedName>
    <definedName name="Z_8892A839_CCFA_4457_8583_018401DCCD66_.wvu.FilterData" localSheetId="3" hidden="1">'Приложение 4'!$A$6:$H$256</definedName>
    <definedName name="Z_8892A839_CCFA_4457_8583_018401DCCD66_.wvu.FilterData" localSheetId="4" hidden="1">'Приложение 5'!$A$7:$J$314</definedName>
    <definedName name="Z_8892A839_CCFA_4457_8583_018401DCCD66_.wvu.PrintArea" localSheetId="2" hidden="1">'Приложение 3'!$A$1:$H$313</definedName>
    <definedName name="Z_8892A839_CCFA_4457_8583_018401DCCD66_.wvu.PrintTitles" localSheetId="2" hidden="1">'Приложение 3'!$6:$7</definedName>
    <definedName name="Z_8892A839_CCFA_4457_8583_018401DCCD66_.wvu.PrintTitles" localSheetId="3" hidden="1">'Приложение 4'!$6:$7</definedName>
    <definedName name="Z_8892A839_CCFA_4457_8583_018401DCCD66_.wvu.PrintTitles" localSheetId="4" hidden="1">'Приложение 5'!$6:$7</definedName>
    <definedName name="Z_8892A839_CCFA_4457_8583_018401DCCD66_.wvu.Rows" localSheetId="2" hidden="1">'Приложение 3'!$14:$16</definedName>
    <definedName name="_xlnm.Print_Area" localSheetId="0">'Приложение 1'!$A$1:$M$65</definedName>
    <definedName name="_xlnm.Print_Area" localSheetId="2">'Приложение 3'!$A$1:$H$313</definedName>
    <definedName name="_xlnm.Print_Area" localSheetId="3">'Приложение 4'!$A$1:$H$256</definedName>
    <definedName name="_xlnm.Print_Area" localSheetId="4">'Приложение 5'!$A$1:$I$314</definedName>
  </definedNames>
  <calcPr calcId="125725"/>
</workbook>
</file>

<file path=xl/calcChain.xml><?xml version="1.0" encoding="utf-8"?>
<calcChain xmlns="http://schemas.openxmlformats.org/spreadsheetml/2006/main">
  <c r="K8" i="9"/>
  <c r="I8"/>
  <c r="H8"/>
  <c r="F8"/>
  <c r="E8"/>
  <c r="C8"/>
  <c r="B9" i="7"/>
  <c r="D8"/>
  <c r="D9" s="1"/>
  <c r="C8"/>
  <c r="C9" s="1"/>
  <c r="B8"/>
  <c r="I13" i="6"/>
  <c r="H13"/>
  <c r="H12" s="1"/>
  <c r="H11" s="1"/>
  <c r="H10" s="1"/>
  <c r="H9" s="1"/>
  <c r="H8" s="1"/>
  <c r="H14" s="1"/>
  <c r="G13"/>
  <c r="I12"/>
  <c r="I11" s="1"/>
  <c r="I10" s="1"/>
  <c r="I9" s="1"/>
  <c r="I8" s="1"/>
  <c r="I14" s="1"/>
  <c r="G12"/>
  <c r="G11" s="1"/>
  <c r="G10" s="1"/>
  <c r="G9" s="1"/>
  <c r="G8" s="1"/>
  <c r="G14" s="1"/>
  <c r="B8"/>
  <c r="I313" i="5"/>
  <c r="H313"/>
  <c r="G313"/>
  <c r="A313"/>
  <c r="A312"/>
  <c r="A311"/>
  <c r="A310"/>
  <c r="A309"/>
  <c r="A308"/>
  <c r="I307"/>
  <c r="H307"/>
  <c r="G307"/>
  <c r="A307"/>
  <c r="A306"/>
  <c r="A305"/>
  <c r="A304"/>
  <c r="I303"/>
  <c r="H303"/>
  <c r="G303"/>
  <c r="A303"/>
  <c r="A302"/>
  <c r="A301"/>
  <c r="A300"/>
  <c r="A299"/>
  <c r="I298"/>
  <c r="H298"/>
  <c r="G298"/>
  <c r="H297"/>
  <c r="I295"/>
  <c r="H295"/>
  <c r="G295"/>
  <c r="I292"/>
  <c r="H292"/>
  <c r="G292"/>
  <c r="A292"/>
  <c r="H291"/>
  <c r="A291"/>
  <c r="A290"/>
  <c r="I289"/>
  <c r="H289"/>
  <c r="G289"/>
  <c r="A289"/>
  <c r="A288"/>
  <c r="I287"/>
  <c r="H287"/>
  <c r="A287"/>
  <c r="A286"/>
  <c r="I285"/>
  <c r="H285"/>
  <c r="G285"/>
  <c r="A285"/>
  <c r="A284"/>
  <c r="A283"/>
  <c r="A282"/>
  <c r="A281"/>
  <c r="A280"/>
  <c r="I279"/>
  <c r="H279"/>
  <c r="G279"/>
  <c r="A279"/>
  <c r="A278"/>
  <c r="A277"/>
  <c r="A276"/>
  <c r="A275"/>
  <c r="A274"/>
  <c r="I273"/>
  <c r="H273"/>
  <c r="G273"/>
  <c r="A273"/>
  <c r="G272"/>
  <c r="A272"/>
  <c r="A271"/>
  <c r="I270"/>
  <c r="H270"/>
  <c r="G270"/>
  <c r="A270"/>
  <c r="A269"/>
  <c r="I268"/>
  <c r="H268"/>
  <c r="G268"/>
  <c r="A268"/>
  <c r="A267"/>
  <c r="I266"/>
  <c r="H266"/>
  <c r="G266"/>
  <c r="A266"/>
  <c r="A265"/>
  <c r="A264"/>
  <c r="I263"/>
  <c r="H263"/>
  <c r="G263"/>
  <c r="A263"/>
  <c r="A262"/>
  <c r="A261"/>
  <c r="I260"/>
  <c r="H260"/>
  <c r="G260"/>
  <c r="A260"/>
  <c r="I259"/>
  <c r="A259"/>
  <c r="I258"/>
  <c r="H258"/>
  <c r="G258"/>
  <c r="A258"/>
  <c r="A257"/>
  <c r="I256"/>
  <c r="H256"/>
  <c r="G256"/>
  <c r="A256"/>
  <c r="H255"/>
  <c r="A255"/>
  <c r="I254"/>
  <c r="H254"/>
  <c r="G254"/>
  <c r="A254"/>
  <c r="A253"/>
  <c r="A252"/>
  <c r="I251"/>
  <c r="H251"/>
  <c r="G251"/>
  <c r="A251"/>
  <c r="A250"/>
  <c r="A249"/>
  <c r="A248"/>
  <c r="G247"/>
  <c r="E247"/>
  <c r="A247"/>
  <c r="I246"/>
  <c r="H246"/>
  <c r="E246"/>
  <c r="A246"/>
  <c r="E245"/>
  <c r="A245"/>
  <c r="I244"/>
  <c r="H244"/>
  <c r="E244"/>
  <c r="A244"/>
  <c r="I243"/>
  <c r="H243"/>
  <c r="G243"/>
  <c r="A243"/>
  <c r="A242"/>
  <c r="A241"/>
  <c r="I240"/>
  <c r="H240"/>
  <c r="G240"/>
  <c r="E240"/>
  <c r="A240"/>
  <c r="E239"/>
  <c r="A239"/>
  <c r="E238"/>
  <c r="A238"/>
  <c r="I237"/>
  <c r="H237"/>
  <c r="G237"/>
  <c r="A237"/>
  <c r="A236"/>
  <c r="I235"/>
  <c r="H235"/>
  <c r="G235"/>
  <c r="A235"/>
  <c r="H234"/>
  <c r="A234"/>
  <c r="I233"/>
  <c r="H233"/>
  <c r="G233"/>
  <c r="A233"/>
  <c r="A232"/>
  <c r="A231"/>
  <c r="I230"/>
  <c r="H230"/>
  <c r="G230"/>
  <c r="A230"/>
  <c r="A229"/>
  <c r="A228"/>
  <c r="I227"/>
  <c r="H227"/>
  <c r="G227"/>
  <c r="A227"/>
  <c r="H226"/>
  <c r="A226"/>
  <c r="I225"/>
  <c r="H225"/>
  <c r="G225"/>
  <c r="A225"/>
  <c r="A224"/>
  <c r="I223"/>
  <c r="H223"/>
  <c r="A223"/>
  <c r="A222"/>
  <c r="I221"/>
  <c r="H221"/>
  <c r="A221"/>
  <c r="A220"/>
  <c r="A219"/>
  <c r="I218"/>
  <c r="H218"/>
  <c r="G218"/>
  <c r="A218"/>
  <c r="A217"/>
  <c r="A216"/>
  <c r="A215"/>
  <c r="A214"/>
  <c r="A213"/>
  <c r="I212"/>
  <c r="H212"/>
  <c r="G212"/>
  <c r="A212"/>
  <c r="A211"/>
  <c r="A210"/>
  <c r="A209"/>
  <c r="I208"/>
  <c r="H208"/>
  <c r="G208"/>
  <c r="A208"/>
  <c r="A207"/>
  <c r="I206"/>
  <c r="A206"/>
  <c r="A205"/>
  <c r="A204"/>
  <c r="I203"/>
  <c r="H203"/>
  <c r="G203"/>
  <c r="A203"/>
  <c r="A202"/>
  <c r="A201"/>
  <c r="A200"/>
  <c r="I199"/>
  <c r="H199"/>
  <c r="G199"/>
  <c r="A199"/>
  <c r="A198"/>
  <c r="A197"/>
  <c r="I196"/>
  <c r="H196"/>
  <c r="G196"/>
  <c r="A196"/>
  <c r="H195"/>
  <c r="A195"/>
  <c r="A194"/>
  <c r="I193"/>
  <c r="H193"/>
  <c r="G193"/>
  <c r="A193"/>
  <c r="G192"/>
  <c r="A192"/>
  <c r="G191"/>
  <c r="A191"/>
  <c r="I190"/>
  <c r="H190"/>
  <c r="G190"/>
  <c r="A190"/>
  <c r="A189"/>
  <c r="A188"/>
  <c r="A187"/>
  <c r="H186"/>
  <c r="E186"/>
  <c r="A186"/>
  <c r="E185"/>
  <c r="A185"/>
  <c r="E184"/>
  <c r="A184"/>
  <c r="E183"/>
  <c r="A183"/>
  <c r="I182"/>
  <c r="H182"/>
  <c r="G182"/>
  <c r="A182"/>
  <c r="A181"/>
  <c r="A180"/>
  <c r="I179"/>
  <c r="H179"/>
  <c r="G179"/>
  <c r="A179"/>
  <c r="A178"/>
  <c r="A177"/>
  <c r="I176"/>
  <c r="H176"/>
  <c r="G176"/>
  <c r="A176"/>
  <c r="H175"/>
  <c r="A175"/>
  <c r="A174"/>
  <c r="I173"/>
  <c r="H173"/>
  <c r="G173"/>
  <c r="A173"/>
  <c r="A172"/>
  <c r="A171"/>
  <c r="I170"/>
  <c r="H170"/>
  <c r="G170"/>
  <c r="A170"/>
  <c r="I169"/>
  <c r="A169"/>
  <c r="A168"/>
  <c r="I167"/>
  <c r="H167"/>
  <c r="G167"/>
  <c r="A167"/>
  <c r="A166"/>
  <c r="A165"/>
  <c r="A164"/>
  <c r="I163"/>
  <c r="H163"/>
  <c r="G163"/>
  <c r="A163"/>
  <c r="A162"/>
  <c r="A161"/>
  <c r="A160"/>
  <c r="I159"/>
  <c r="H159"/>
  <c r="G159"/>
  <c r="A159"/>
  <c r="A158"/>
  <c r="A157"/>
  <c r="A156"/>
  <c r="I155"/>
  <c r="H155"/>
  <c r="G155"/>
  <c r="A155"/>
  <c r="A154"/>
  <c r="A153"/>
  <c r="I152"/>
  <c r="H152"/>
  <c r="A152"/>
  <c r="A151"/>
  <c r="A150"/>
  <c r="A149"/>
  <c r="A148"/>
  <c r="A147"/>
  <c r="I146"/>
  <c r="H146"/>
  <c r="G146"/>
  <c r="A146"/>
  <c r="I145"/>
  <c r="A145"/>
  <c r="A144"/>
  <c r="A143"/>
  <c r="I142"/>
  <c r="H142"/>
  <c r="G142"/>
  <c r="A142"/>
  <c r="A141"/>
  <c r="A140"/>
  <c r="A139"/>
  <c r="A138"/>
  <c r="I137"/>
  <c r="H137"/>
  <c r="G137"/>
  <c r="A137"/>
  <c r="A136"/>
  <c r="A135"/>
  <c r="I134"/>
  <c r="H134"/>
  <c r="G134"/>
  <c r="A134"/>
  <c r="A133"/>
  <c r="A132"/>
  <c r="A131"/>
  <c r="A130"/>
  <c r="A129"/>
  <c r="I128"/>
  <c r="H128"/>
  <c r="G128"/>
  <c r="A128"/>
  <c r="H127"/>
  <c r="A127"/>
  <c r="A126"/>
  <c r="I125"/>
  <c r="H125"/>
  <c r="G125"/>
  <c r="A125"/>
  <c r="A124"/>
  <c r="A123"/>
  <c r="I122"/>
  <c r="H122"/>
  <c r="G122"/>
  <c r="A122"/>
  <c r="A121"/>
  <c r="A120"/>
  <c r="A119"/>
  <c r="I118"/>
  <c r="H118"/>
  <c r="G118"/>
  <c r="E118"/>
  <c r="A118"/>
  <c r="E117"/>
  <c r="A117"/>
  <c r="E116"/>
  <c r="A116"/>
  <c r="I115"/>
  <c r="H115"/>
  <c r="G115"/>
  <c r="E115"/>
  <c r="A115"/>
  <c r="E114"/>
  <c r="A114"/>
  <c r="E113"/>
  <c r="A113"/>
  <c r="I112"/>
  <c r="H112"/>
  <c r="G112"/>
  <c r="E112"/>
  <c r="A112"/>
  <c r="E111"/>
  <c r="A111"/>
  <c r="E110"/>
  <c r="A110"/>
  <c r="I109"/>
  <c r="H109"/>
  <c r="G109"/>
  <c r="E109"/>
  <c r="A109"/>
  <c r="H108"/>
  <c r="E108"/>
  <c r="A108"/>
  <c r="E107"/>
  <c r="A107"/>
  <c r="I106"/>
  <c r="H106"/>
  <c r="G106"/>
  <c r="E106"/>
  <c r="A106"/>
  <c r="E105"/>
  <c r="A105"/>
  <c r="E104"/>
  <c r="A104"/>
  <c r="I103"/>
  <c r="H103"/>
  <c r="G103"/>
  <c r="E103"/>
  <c r="A103"/>
  <c r="E102"/>
  <c r="A102"/>
  <c r="E101"/>
  <c r="A101"/>
  <c r="I100"/>
  <c r="H100"/>
  <c r="G100"/>
  <c r="E100"/>
  <c r="A100"/>
  <c r="E99"/>
  <c r="A99"/>
  <c r="I98"/>
  <c r="E98"/>
  <c r="A98"/>
  <c r="I97"/>
  <c r="H97"/>
  <c r="G97"/>
  <c r="E97"/>
  <c r="A97"/>
  <c r="E96"/>
  <c r="A96"/>
  <c r="E95"/>
  <c r="A95"/>
  <c r="I94"/>
  <c r="H94"/>
  <c r="G94"/>
  <c r="E94"/>
  <c r="A94"/>
  <c r="G93"/>
  <c r="E93"/>
  <c r="A93"/>
  <c r="E92"/>
  <c r="A92"/>
  <c r="I91"/>
  <c r="H91"/>
  <c r="G91"/>
  <c r="E91"/>
  <c r="A91"/>
  <c r="E90"/>
  <c r="A90"/>
  <c r="E89"/>
  <c r="A89"/>
  <c r="A88"/>
  <c r="A87"/>
  <c r="I86"/>
  <c r="H86"/>
  <c r="G86"/>
  <c r="A86"/>
  <c r="A85"/>
  <c r="A84"/>
  <c r="A83"/>
  <c r="A82"/>
  <c r="A81"/>
  <c r="I80"/>
  <c r="H80"/>
  <c r="G80"/>
  <c r="A80"/>
  <c r="A79"/>
  <c r="A78"/>
  <c r="A77"/>
  <c r="I76"/>
  <c r="H76"/>
  <c r="G76"/>
  <c r="A76"/>
  <c r="A75"/>
  <c r="A74"/>
  <c r="A73"/>
  <c r="A72"/>
  <c r="A71"/>
  <c r="I70"/>
  <c r="H70"/>
  <c r="G70"/>
  <c r="A70"/>
  <c r="A69"/>
  <c r="I68"/>
  <c r="H68"/>
  <c r="G68"/>
  <c r="A68"/>
  <c r="A67"/>
  <c r="A66"/>
  <c r="I65"/>
  <c r="H65"/>
  <c r="G65"/>
  <c r="G64" s="1"/>
  <c r="G63" s="1"/>
  <c r="A65"/>
  <c r="I64"/>
  <c r="I63" s="1"/>
  <c r="H64"/>
  <c r="H63" s="1"/>
  <c r="A64"/>
  <c r="A63"/>
  <c r="A62"/>
  <c r="A61"/>
  <c r="A60"/>
  <c r="I59"/>
  <c r="H59"/>
  <c r="G59"/>
  <c r="A59"/>
  <c r="I58"/>
  <c r="H58"/>
  <c r="G58"/>
  <c r="A58"/>
  <c r="A57"/>
  <c r="I56"/>
  <c r="H56"/>
  <c r="G56"/>
  <c r="A56"/>
  <c r="I55"/>
  <c r="A55"/>
  <c r="A54"/>
  <c r="I53"/>
  <c r="H53"/>
  <c r="G53"/>
  <c r="A53"/>
  <c r="A52"/>
  <c r="A51"/>
  <c r="A50"/>
  <c r="A49"/>
  <c r="I48"/>
  <c r="H48"/>
  <c r="G48"/>
  <c r="A48"/>
  <c r="A47"/>
  <c r="A46"/>
  <c r="A45"/>
  <c r="A44"/>
  <c r="I43"/>
  <c r="H43"/>
  <c r="G43"/>
  <c r="A43"/>
  <c r="A42"/>
  <c r="A41"/>
  <c r="A40"/>
  <c r="A39"/>
  <c r="I38"/>
  <c r="H38"/>
  <c r="G38"/>
  <c r="A38"/>
  <c r="A37"/>
  <c r="A36"/>
  <c r="A35"/>
  <c r="A34"/>
  <c r="I33"/>
  <c r="H33"/>
  <c r="G33"/>
  <c r="A33"/>
  <c r="A32"/>
  <c r="A31"/>
  <c r="I30"/>
  <c r="H30"/>
  <c r="G30"/>
  <c r="A30"/>
  <c r="A29"/>
  <c r="A28"/>
  <c r="I27"/>
  <c r="H27"/>
  <c r="G27"/>
  <c r="A27"/>
  <c r="A26"/>
  <c r="I25"/>
  <c r="H25"/>
  <c r="A25"/>
  <c r="A24"/>
  <c r="A23"/>
  <c r="I22"/>
  <c r="A22"/>
  <c r="A21"/>
  <c r="A20"/>
  <c r="A19"/>
  <c r="A18"/>
  <c r="I17"/>
  <c r="H17"/>
  <c r="G17"/>
  <c r="A17"/>
  <c r="G16"/>
  <c r="A16"/>
  <c r="A15"/>
  <c r="I14"/>
  <c r="H14"/>
  <c r="G14"/>
  <c r="A14"/>
  <c r="A13"/>
  <c r="A12"/>
  <c r="A11"/>
  <c r="B10"/>
  <c r="A10"/>
  <c r="B9"/>
  <c r="B9" i="6" s="1"/>
  <c r="A9" i="5"/>
  <c r="H255" i="4"/>
  <c r="G255"/>
  <c r="F255"/>
  <c r="G254"/>
  <c r="F254"/>
  <c r="H252"/>
  <c r="G252"/>
  <c r="F252"/>
  <c r="B252"/>
  <c r="A252"/>
  <c r="F251"/>
  <c r="B251"/>
  <c r="A251"/>
  <c r="B250"/>
  <c r="A250"/>
  <c r="B249"/>
  <c r="A249"/>
  <c r="H248"/>
  <c r="G248"/>
  <c r="F248"/>
  <c r="B248"/>
  <c r="A248"/>
  <c r="H247"/>
  <c r="G247"/>
  <c r="F247"/>
  <c r="B247"/>
  <c r="A247"/>
  <c r="G246"/>
  <c r="F246"/>
  <c r="F245" s="1"/>
  <c r="B246"/>
  <c r="A246"/>
  <c r="G245"/>
  <c r="B245"/>
  <c r="A245"/>
  <c r="A242"/>
  <c r="H241"/>
  <c r="G241"/>
  <c r="F241"/>
  <c r="A241"/>
  <c r="H240"/>
  <c r="G240"/>
  <c r="F240"/>
  <c r="A240"/>
  <c r="H239"/>
  <c r="H238" s="1"/>
  <c r="G239"/>
  <c r="G238" s="1"/>
  <c r="F239"/>
  <c r="F238"/>
  <c r="H237"/>
  <c r="G237"/>
  <c r="F237"/>
  <c r="H236"/>
  <c r="G236"/>
  <c r="F236"/>
  <c r="H235"/>
  <c r="G235"/>
  <c r="F235"/>
  <c r="A233"/>
  <c r="H232"/>
  <c r="G232"/>
  <c r="G230" s="1"/>
  <c r="G229" s="1"/>
  <c r="F232"/>
  <c r="B232"/>
  <c r="A232"/>
  <c r="H231"/>
  <c r="G231"/>
  <c r="F231"/>
  <c r="B231"/>
  <c r="A231"/>
  <c r="F230"/>
  <c r="F229" s="1"/>
  <c r="B230"/>
  <c r="A230"/>
  <c r="B229"/>
  <c r="A229"/>
  <c r="H228"/>
  <c r="G228"/>
  <c r="F228"/>
  <c r="A226"/>
  <c r="H225"/>
  <c r="G225"/>
  <c r="F225"/>
  <c r="A225"/>
  <c r="A224"/>
  <c r="H223"/>
  <c r="G223"/>
  <c r="F223"/>
  <c r="A223"/>
  <c r="G222"/>
  <c r="A222"/>
  <c r="A221"/>
  <c r="H220"/>
  <c r="G220"/>
  <c r="F220"/>
  <c r="A220"/>
  <c r="F219"/>
  <c r="A219"/>
  <c r="H218"/>
  <c r="G218"/>
  <c r="F218"/>
  <c r="A218"/>
  <c r="A217"/>
  <c r="H216"/>
  <c r="G216"/>
  <c r="F216"/>
  <c r="A216"/>
  <c r="G215"/>
  <c r="A215"/>
  <c r="H214"/>
  <c r="G214"/>
  <c r="F214"/>
  <c r="A214"/>
  <c r="G213"/>
  <c r="F213"/>
  <c r="A213"/>
  <c r="F212"/>
  <c r="A212"/>
  <c r="H211"/>
  <c r="G211"/>
  <c r="F211"/>
  <c r="A209"/>
  <c r="H208"/>
  <c r="G208"/>
  <c r="F208"/>
  <c r="A208"/>
  <c r="A207"/>
  <c r="A206"/>
  <c r="H205"/>
  <c r="G205"/>
  <c r="F205"/>
  <c r="G204"/>
  <c r="A203"/>
  <c r="H202"/>
  <c r="G202"/>
  <c r="F202"/>
  <c r="A200"/>
  <c r="H199"/>
  <c r="G199"/>
  <c r="F199"/>
  <c r="H198"/>
  <c r="A197"/>
  <c r="H196"/>
  <c r="G196"/>
  <c r="F196"/>
  <c r="F195"/>
  <c r="A194"/>
  <c r="H193"/>
  <c r="G193"/>
  <c r="F193"/>
  <c r="G191"/>
  <c r="A191"/>
  <c r="H190"/>
  <c r="G190"/>
  <c r="F190"/>
  <c r="A188"/>
  <c r="H187"/>
  <c r="G187"/>
  <c r="F187"/>
  <c r="H186"/>
  <c r="B185"/>
  <c r="A185"/>
  <c r="H184"/>
  <c r="G184"/>
  <c r="F184"/>
  <c r="A182"/>
  <c r="H181"/>
  <c r="G181"/>
  <c r="F181"/>
  <c r="A181"/>
  <c r="A180"/>
  <c r="F179"/>
  <c r="A179"/>
  <c r="H178"/>
  <c r="G178"/>
  <c r="F178"/>
  <c r="H177"/>
  <c r="A176"/>
  <c r="H175"/>
  <c r="G175"/>
  <c r="F175"/>
  <c r="A175"/>
  <c r="A174"/>
  <c r="A173"/>
  <c r="H172"/>
  <c r="G172"/>
  <c r="F172"/>
  <c r="A170"/>
  <c r="H169"/>
  <c r="G169"/>
  <c r="F169"/>
  <c r="H168"/>
  <c r="A167"/>
  <c r="H166"/>
  <c r="H165" s="1"/>
  <c r="H164" s="1"/>
  <c r="G166"/>
  <c r="G165" s="1"/>
  <c r="G164" s="1"/>
  <c r="F166"/>
  <c r="F165"/>
  <c r="F164" s="1"/>
  <c r="A164"/>
  <c r="H163"/>
  <c r="G163"/>
  <c r="F163"/>
  <c r="G161"/>
  <c r="A161"/>
  <c r="H160"/>
  <c r="G160"/>
  <c r="F160"/>
  <c r="A160"/>
  <c r="H159"/>
  <c r="G159"/>
  <c r="F159"/>
  <c r="A159"/>
  <c r="A158"/>
  <c r="H157"/>
  <c r="G157"/>
  <c r="F157"/>
  <c r="A157"/>
  <c r="A156"/>
  <c r="H155"/>
  <c r="A155"/>
  <c r="H154"/>
  <c r="G154"/>
  <c r="F154"/>
  <c r="A154"/>
  <c r="G153"/>
  <c r="A153"/>
  <c r="A152"/>
  <c r="H151"/>
  <c r="G151"/>
  <c r="F151"/>
  <c r="A151"/>
  <c r="A150"/>
  <c r="A149"/>
  <c r="H148"/>
  <c r="G148"/>
  <c r="F148"/>
  <c r="A148"/>
  <c r="G147"/>
  <c r="A147"/>
  <c r="H146"/>
  <c r="G146"/>
  <c r="A146"/>
  <c r="A145"/>
  <c r="A144"/>
  <c r="H143"/>
  <c r="G143"/>
  <c r="A143"/>
  <c r="A142"/>
  <c r="A141"/>
  <c r="H139"/>
  <c r="G139"/>
  <c r="F139"/>
  <c r="A139"/>
  <c r="A138"/>
  <c r="A137"/>
  <c r="A136"/>
  <c r="H135"/>
  <c r="G135"/>
  <c r="F135"/>
  <c r="H132"/>
  <c r="G132"/>
  <c r="F132"/>
  <c r="G131"/>
  <c r="F131"/>
  <c r="H129"/>
  <c r="G129"/>
  <c r="F129"/>
  <c r="B129"/>
  <c r="A129"/>
  <c r="F128"/>
  <c r="B128"/>
  <c r="A128"/>
  <c r="B127"/>
  <c r="A127"/>
  <c r="H126"/>
  <c r="G126"/>
  <c r="F126"/>
  <c r="B126"/>
  <c r="A126"/>
  <c r="B125"/>
  <c r="A125"/>
  <c r="H124"/>
  <c r="G124"/>
  <c r="F124"/>
  <c r="B124"/>
  <c r="A124"/>
  <c r="H123"/>
  <c r="H122" s="1"/>
  <c r="G123"/>
  <c r="B123"/>
  <c r="A123"/>
  <c r="B122"/>
  <c r="A122"/>
  <c r="H121"/>
  <c r="G121"/>
  <c r="B121"/>
  <c r="A121"/>
  <c r="B120"/>
  <c r="A120"/>
  <c r="B119"/>
  <c r="A119"/>
  <c r="B118"/>
  <c r="A118"/>
  <c r="H117"/>
  <c r="B117"/>
  <c r="A117"/>
  <c r="B116"/>
  <c r="A116"/>
  <c r="B115"/>
  <c r="A115"/>
  <c r="H114"/>
  <c r="G114"/>
  <c r="F114"/>
  <c r="B114"/>
  <c r="A114"/>
  <c r="F113"/>
  <c r="B113"/>
  <c r="A113"/>
  <c r="B112"/>
  <c r="A112"/>
  <c r="H111"/>
  <c r="G111"/>
  <c r="F111"/>
  <c r="B111"/>
  <c r="A111"/>
  <c r="H110"/>
  <c r="G110"/>
  <c r="B110"/>
  <c r="A110"/>
  <c r="B109"/>
  <c r="A109"/>
  <c r="H108"/>
  <c r="G108"/>
  <c r="F108"/>
  <c r="B108"/>
  <c r="A108"/>
  <c r="F107"/>
  <c r="B107"/>
  <c r="A107"/>
  <c r="H106"/>
  <c r="G106"/>
  <c r="F106"/>
  <c r="B106"/>
  <c r="A106"/>
  <c r="F105"/>
  <c r="B105"/>
  <c r="A105"/>
  <c r="H104"/>
  <c r="G104"/>
  <c r="F104"/>
  <c r="B104"/>
  <c r="A104"/>
  <c r="H103"/>
  <c r="G103"/>
  <c r="B103"/>
  <c r="A103"/>
  <c r="B102"/>
  <c r="A102"/>
  <c r="H101"/>
  <c r="G101"/>
  <c r="F101"/>
  <c r="B101"/>
  <c r="A101"/>
  <c r="F100"/>
  <c r="B100"/>
  <c r="A100"/>
  <c r="B99"/>
  <c r="A99"/>
  <c r="H98"/>
  <c r="G98"/>
  <c r="F98"/>
  <c r="A98"/>
  <c r="H97"/>
  <c r="G97"/>
  <c r="A97"/>
  <c r="H96"/>
  <c r="G96"/>
  <c r="F96"/>
  <c r="A96"/>
  <c r="G95"/>
  <c r="A95"/>
  <c r="H94"/>
  <c r="G94"/>
  <c r="A94"/>
  <c r="G93"/>
  <c r="A93"/>
  <c r="H92"/>
  <c r="G92"/>
  <c r="A92"/>
  <c r="G91"/>
  <c r="A91"/>
  <c r="A90"/>
  <c r="H89"/>
  <c r="G89"/>
  <c r="F89"/>
  <c r="F88"/>
  <c r="A87"/>
  <c r="A86"/>
  <c r="G85"/>
  <c r="B85"/>
  <c r="A85"/>
  <c r="H84"/>
  <c r="G84"/>
  <c r="B84"/>
  <c r="A84"/>
  <c r="H83"/>
  <c r="B83"/>
  <c r="A83"/>
  <c r="B82"/>
  <c r="A82"/>
  <c r="H81"/>
  <c r="G81"/>
  <c r="F81"/>
  <c r="B81"/>
  <c r="B80"/>
  <c r="B79"/>
  <c r="A79"/>
  <c r="H78"/>
  <c r="G78"/>
  <c r="F78"/>
  <c r="B78"/>
  <c r="H77"/>
  <c r="G77"/>
  <c r="B77"/>
  <c r="G76"/>
  <c r="B76"/>
  <c r="A76"/>
  <c r="H75"/>
  <c r="G75"/>
  <c r="F75"/>
  <c r="B75"/>
  <c r="H74"/>
  <c r="B74"/>
  <c r="B73"/>
  <c r="A73"/>
  <c r="H72"/>
  <c r="G72"/>
  <c r="F72"/>
  <c r="B72"/>
  <c r="H71"/>
  <c r="F71"/>
  <c r="B71"/>
  <c r="B70"/>
  <c r="A70"/>
  <c r="H69"/>
  <c r="G69"/>
  <c r="F69"/>
  <c r="B69"/>
  <c r="B68"/>
  <c r="B67"/>
  <c r="A67"/>
  <c r="H66"/>
  <c r="G66"/>
  <c r="F66"/>
  <c r="G65"/>
  <c r="A64"/>
  <c r="A63"/>
  <c r="H62"/>
  <c r="G62"/>
  <c r="F62"/>
  <c r="H61"/>
  <c r="G61"/>
  <c r="A60"/>
  <c r="A59"/>
  <c r="H58"/>
  <c r="G58"/>
  <c r="F58"/>
  <c r="A56"/>
  <c r="A55"/>
  <c r="H54"/>
  <c r="G54"/>
  <c r="F54"/>
  <c r="B54"/>
  <c r="B53"/>
  <c r="B52"/>
  <c r="A52"/>
  <c r="H51"/>
  <c r="G51"/>
  <c r="A49"/>
  <c r="A48"/>
  <c r="A47"/>
  <c r="H46"/>
  <c r="G46"/>
  <c r="F46"/>
  <c r="B46"/>
  <c r="A46"/>
  <c r="H45"/>
  <c r="F45"/>
  <c r="B45"/>
  <c r="A45"/>
  <c r="B44"/>
  <c r="A44"/>
  <c r="H43"/>
  <c r="G43"/>
  <c r="F43"/>
  <c r="B43"/>
  <c r="A43"/>
  <c r="G42"/>
  <c r="B42"/>
  <c r="A42"/>
  <c r="F41"/>
  <c r="B41"/>
  <c r="A41"/>
  <c r="H40"/>
  <c r="G40"/>
  <c r="F40"/>
  <c r="B40"/>
  <c r="A40"/>
  <c r="H39"/>
  <c r="B39"/>
  <c r="A39"/>
  <c r="B38"/>
  <c r="A38"/>
  <c r="H37"/>
  <c r="G37"/>
  <c r="F37"/>
  <c r="B37"/>
  <c r="A37"/>
  <c r="F36"/>
  <c r="B36"/>
  <c r="A36"/>
  <c r="B35"/>
  <c r="A35"/>
  <c r="H34"/>
  <c r="G34"/>
  <c r="F34"/>
  <c r="B34"/>
  <c r="A34"/>
  <c r="H33"/>
  <c r="B33"/>
  <c r="A33"/>
  <c r="B32"/>
  <c r="A32"/>
  <c r="H31"/>
  <c r="G31"/>
  <c r="F31"/>
  <c r="B31"/>
  <c r="A31"/>
  <c r="B30"/>
  <c r="A30"/>
  <c r="B29"/>
  <c r="A29"/>
  <c r="H28"/>
  <c r="G28"/>
  <c r="F28"/>
  <c r="B28"/>
  <c r="A28"/>
  <c r="H27"/>
  <c r="G27"/>
  <c r="F27"/>
  <c r="B27"/>
  <c r="A27"/>
  <c r="B26"/>
  <c r="A26"/>
  <c r="H25"/>
  <c r="G25"/>
  <c r="F25"/>
  <c r="B25"/>
  <c r="A25"/>
  <c r="G24"/>
  <c r="B24"/>
  <c r="A24"/>
  <c r="B23"/>
  <c r="A23"/>
  <c r="H22"/>
  <c r="G22"/>
  <c r="F22"/>
  <c r="B22"/>
  <c r="A22"/>
  <c r="H21"/>
  <c r="F21"/>
  <c r="B21"/>
  <c r="A21"/>
  <c r="B20"/>
  <c r="A20"/>
  <c r="H19"/>
  <c r="G19"/>
  <c r="F19"/>
  <c r="B19"/>
  <c r="A19"/>
  <c r="G18"/>
  <c r="B18"/>
  <c r="A18"/>
  <c r="F17"/>
  <c r="B17"/>
  <c r="A17"/>
  <c r="A16"/>
  <c r="H15"/>
  <c r="G15"/>
  <c r="F15"/>
  <c r="F14"/>
  <c r="A13"/>
  <c r="A12"/>
  <c r="H11"/>
  <c r="G11"/>
  <c r="G10" s="1"/>
  <c r="F11"/>
  <c r="H10"/>
  <c r="F9"/>
  <c r="A9"/>
  <c r="A8"/>
  <c r="H311" i="3"/>
  <c r="G311"/>
  <c r="H312" i="5" s="1"/>
  <c r="F311" i="3"/>
  <c r="G312" i="5" s="1"/>
  <c r="H310" i="3"/>
  <c r="F310"/>
  <c r="G311" i="5" s="1"/>
  <c r="F309" i="3"/>
  <c r="H305"/>
  <c r="I306" i="5" s="1"/>
  <c r="G305" i="3"/>
  <c r="G304" s="1"/>
  <c r="G303" s="1"/>
  <c r="H304" i="5" s="1"/>
  <c r="F305" i="3"/>
  <c r="H304"/>
  <c r="H301"/>
  <c r="I302" i="5" s="1"/>
  <c r="G301" i="3"/>
  <c r="F301"/>
  <c r="G302" i="5" s="1"/>
  <c r="F300" i="3"/>
  <c r="H296"/>
  <c r="H295" s="1"/>
  <c r="I296" i="5" s="1"/>
  <c r="G296" i="3"/>
  <c r="F296"/>
  <c r="H293"/>
  <c r="H292" s="1"/>
  <c r="G293"/>
  <c r="H294" i="5" s="1"/>
  <c r="F293" i="3"/>
  <c r="G294" i="5" s="1"/>
  <c r="G292" i="3"/>
  <c r="H290"/>
  <c r="H289" s="1"/>
  <c r="G290"/>
  <c r="F290"/>
  <c r="G291" i="5" s="1"/>
  <c r="F289" i="3"/>
  <c r="G290" i="5" s="1"/>
  <c r="H287" i="3"/>
  <c r="I288" i="5" s="1"/>
  <c r="G287" i="3"/>
  <c r="F287"/>
  <c r="F286"/>
  <c r="H285"/>
  <c r="I286" i="5" s="1"/>
  <c r="G285" i="3"/>
  <c r="H286" i="5" s="1"/>
  <c r="F284" i="3"/>
  <c r="H283"/>
  <c r="G283"/>
  <c r="G120" i="4" s="1"/>
  <c r="G282" i="3"/>
  <c r="H283" i="5" s="1"/>
  <c r="H277" i="3"/>
  <c r="G277"/>
  <c r="F277"/>
  <c r="F276"/>
  <c r="H271"/>
  <c r="I272" i="5" s="1"/>
  <c r="G271" i="3"/>
  <c r="F271"/>
  <c r="F270"/>
  <c r="G271" i="5" s="1"/>
  <c r="H268" i="3"/>
  <c r="I269" i="5" s="1"/>
  <c r="G268" i="3"/>
  <c r="H269" i="5" s="1"/>
  <c r="F268" i="3"/>
  <c r="G269" i="5" s="1"/>
  <c r="H266" i="3"/>
  <c r="I267" i="5" s="1"/>
  <c r="G266" i="3"/>
  <c r="H267" i="5" s="1"/>
  <c r="F266" i="3"/>
  <c r="G267" i="5" s="1"/>
  <c r="H264" i="3"/>
  <c r="I265" i="5" s="1"/>
  <c r="G264" i="3"/>
  <c r="F264"/>
  <c r="G265" i="5" s="1"/>
  <c r="H261" i="3"/>
  <c r="I262" i="5" s="1"/>
  <c r="G261" i="3"/>
  <c r="H262" i="5" s="1"/>
  <c r="F261" i="3"/>
  <c r="G262" i="5" s="1"/>
  <c r="H260" i="3"/>
  <c r="I261" i="5" s="1"/>
  <c r="G260" i="3"/>
  <c r="H261" i="5" s="1"/>
  <c r="H258" i="3"/>
  <c r="H219" i="4" s="1"/>
  <c r="G258" i="3"/>
  <c r="F258"/>
  <c r="G259" i="5" s="1"/>
  <c r="H256" i="3"/>
  <c r="G256"/>
  <c r="H257" i="5" s="1"/>
  <c r="F256" i="3"/>
  <c r="H254"/>
  <c r="H215" i="4" s="1"/>
  <c r="G254" i="3"/>
  <c r="F254"/>
  <c r="G255" i="5" s="1"/>
  <c r="H252" i="3"/>
  <c r="G252"/>
  <c r="H253" i="5" s="1"/>
  <c r="F252" i="3"/>
  <c r="G253" i="5" s="1"/>
  <c r="G251" i="3"/>
  <c r="F251"/>
  <c r="G252" i="5" s="1"/>
  <c r="H249" i="3"/>
  <c r="G249"/>
  <c r="G248" s="1"/>
  <c r="F249"/>
  <c r="F210" i="4" s="1"/>
  <c r="H248" i="3"/>
  <c r="H245"/>
  <c r="H244" s="1"/>
  <c r="H116" i="4" s="1"/>
  <c r="G245" i="3"/>
  <c r="F245"/>
  <c r="H243"/>
  <c r="H241"/>
  <c r="G241"/>
  <c r="F241"/>
  <c r="G239" i="5" s="1"/>
  <c r="G240" i="3"/>
  <c r="F240"/>
  <c r="G238" i="5" s="1"/>
  <c r="H238" i="3"/>
  <c r="I242" i="5" s="1"/>
  <c r="G238" i="3"/>
  <c r="H242" i="5" s="1"/>
  <c r="F238" i="3"/>
  <c r="H235"/>
  <c r="I236" i="5" s="1"/>
  <c r="G235" i="3"/>
  <c r="F235"/>
  <c r="G236" i="5" s="1"/>
  <c r="H233" i="3"/>
  <c r="I234" i="5" s="1"/>
  <c r="G233" i="3"/>
  <c r="G105" i="4" s="1"/>
  <c r="F233" i="3"/>
  <c r="G234" i="5" s="1"/>
  <c r="H231" i="3"/>
  <c r="I232" i="5" s="1"/>
  <c r="G231" i="3"/>
  <c r="H232" i="5" s="1"/>
  <c r="F231" i="3"/>
  <c r="H228"/>
  <c r="G228"/>
  <c r="F228"/>
  <c r="G229" i="5" s="1"/>
  <c r="F227" i="3"/>
  <c r="G228" i="5" s="1"/>
  <c r="H225" i="3"/>
  <c r="I226" i="5" s="1"/>
  <c r="G225" i="3"/>
  <c r="F225"/>
  <c r="H223"/>
  <c r="G223"/>
  <c r="H224" i="5" s="1"/>
  <c r="F223" i="3"/>
  <c r="F222"/>
  <c r="H221"/>
  <c r="I222" i="5" s="1"/>
  <c r="G221" i="3"/>
  <c r="H222" i="5" s="1"/>
  <c r="F220" i="3"/>
  <c r="H219"/>
  <c r="G219"/>
  <c r="H220" i="5" s="1"/>
  <c r="G218" i="3"/>
  <c r="H216"/>
  <c r="I217" i="5" s="1"/>
  <c r="G216" i="3"/>
  <c r="F216"/>
  <c r="G217" i="5" s="1"/>
  <c r="H210" i="3"/>
  <c r="I211" i="5" s="1"/>
  <c r="G210" i="3"/>
  <c r="H211" i="5" s="1"/>
  <c r="F210" i="3"/>
  <c r="H209"/>
  <c r="H208"/>
  <c r="I209" i="5" s="1"/>
  <c r="H206" i="3"/>
  <c r="H205" s="1"/>
  <c r="H137" i="4" s="1"/>
  <c r="G206" i="3"/>
  <c r="F206"/>
  <c r="G207" i="5" s="1"/>
  <c r="H204" i="3"/>
  <c r="H201"/>
  <c r="H251" i="4" s="1"/>
  <c r="G201" i="3"/>
  <c r="F201"/>
  <c r="G202" i="5" s="1"/>
  <c r="F200" i="3"/>
  <c r="H197"/>
  <c r="G197"/>
  <c r="F197"/>
  <c r="G198" i="5" s="1"/>
  <c r="G196" i="3"/>
  <c r="F196"/>
  <c r="H194"/>
  <c r="G194"/>
  <c r="G183" i="4" s="1"/>
  <c r="F194" i="3"/>
  <c r="H193"/>
  <c r="H191"/>
  <c r="G191"/>
  <c r="G190" s="1"/>
  <c r="F191"/>
  <c r="F177" i="4" s="1"/>
  <c r="F190" i="3"/>
  <c r="F176" i="4" s="1"/>
  <c r="H188" i="3"/>
  <c r="I189" i="5" s="1"/>
  <c r="G188" i="3"/>
  <c r="G187" s="1"/>
  <c r="H188" i="5" s="1"/>
  <c r="F188" i="3"/>
  <c r="H187"/>
  <c r="I188" i="5" s="1"/>
  <c r="H185" i="3"/>
  <c r="H184" s="1"/>
  <c r="I185" i="5" s="1"/>
  <c r="G185" i="3"/>
  <c r="G184" s="1"/>
  <c r="F185"/>
  <c r="G186" i="5" s="1"/>
  <c r="H183" i="3"/>
  <c r="I184" i="5" s="1"/>
  <c r="H180" i="3"/>
  <c r="H179" s="1"/>
  <c r="G180"/>
  <c r="F180"/>
  <c r="F179"/>
  <c r="G180" i="5" s="1"/>
  <c r="H177" i="3"/>
  <c r="I178" i="5" s="1"/>
  <c r="G177" i="3"/>
  <c r="H178" i="5" s="1"/>
  <c r="F177" i="3"/>
  <c r="G178" i="5" s="1"/>
  <c r="H176" i="3"/>
  <c r="H76" i="4" s="1"/>
  <c r="G176" i="3"/>
  <c r="H177" i="5" s="1"/>
  <c r="H174" i="3"/>
  <c r="I175" i="5" s="1"/>
  <c r="G174" i="3"/>
  <c r="F174"/>
  <c r="F74" i="4" s="1"/>
  <c r="H171" i="3"/>
  <c r="I172" i="5" s="1"/>
  <c r="G171" i="3"/>
  <c r="F171"/>
  <c r="G172" i="5" s="1"/>
  <c r="H170" i="3"/>
  <c r="G170"/>
  <c r="H168"/>
  <c r="H68" i="4" s="1"/>
  <c r="G168" i="3"/>
  <c r="F168"/>
  <c r="G169" i="5" s="1"/>
  <c r="F166" i="3"/>
  <c r="H165"/>
  <c r="G165"/>
  <c r="H166" i="5" s="1"/>
  <c r="F165" i="3"/>
  <c r="H164"/>
  <c r="H161"/>
  <c r="I162" i="5" s="1"/>
  <c r="G161" i="3"/>
  <c r="G160" s="1"/>
  <c r="F161"/>
  <c r="H157"/>
  <c r="G157"/>
  <c r="H158" i="5" s="1"/>
  <c r="F157" i="3"/>
  <c r="G158" i="5" s="1"/>
  <c r="F156" i="3"/>
  <c r="G157" i="5" s="1"/>
  <c r="F155" i="3"/>
  <c r="H153"/>
  <c r="I154" i="5" s="1"/>
  <c r="G153" i="3"/>
  <c r="F153"/>
  <c r="G154" i="5" s="1"/>
  <c r="H152" i="3"/>
  <c r="H52" i="4" s="1"/>
  <c r="G152" i="3"/>
  <c r="F151"/>
  <c r="G152" i="5" s="1"/>
  <c r="H150" i="3"/>
  <c r="G150"/>
  <c r="G149" s="1"/>
  <c r="H144"/>
  <c r="H143" s="1"/>
  <c r="G144"/>
  <c r="F144"/>
  <c r="H142"/>
  <c r="I143" i="5" s="1"/>
  <c r="H140" i="3"/>
  <c r="G140"/>
  <c r="F140"/>
  <c r="G141" i="5" s="1"/>
  <c r="F139" i="3"/>
  <c r="F13" i="4" s="1"/>
  <c r="H135" i="3"/>
  <c r="G135"/>
  <c r="G134" s="1"/>
  <c r="F135"/>
  <c r="G136" i="5" s="1"/>
  <c r="F134" i="3"/>
  <c r="H132"/>
  <c r="I133" i="5" s="1"/>
  <c r="G132" i="3"/>
  <c r="H133" i="5" s="1"/>
  <c r="F132" i="3"/>
  <c r="H131"/>
  <c r="H126"/>
  <c r="I127" i="5" s="1"/>
  <c r="G126" i="3"/>
  <c r="F126"/>
  <c r="G127" i="5" s="1"/>
  <c r="H125" i="3"/>
  <c r="I126" i="5" s="1"/>
  <c r="G125" i="3"/>
  <c r="H126" i="5" s="1"/>
  <c r="H123" i="3"/>
  <c r="I124" i="5" s="1"/>
  <c r="G123" i="3"/>
  <c r="F123"/>
  <c r="G124" i="5" s="1"/>
  <c r="H120" i="3"/>
  <c r="G120"/>
  <c r="F120"/>
  <c r="G121" i="5" s="1"/>
  <c r="H119" i="3"/>
  <c r="G119"/>
  <c r="H116"/>
  <c r="I117" i="5" s="1"/>
  <c r="G116" i="3"/>
  <c r="G115" s="1"/>
  <c r="G44" i="4" s="1"/>
  <c r="F116" i="3"/>
  <c r="H115"/>
  <c r="H113"/>
  <c r="H112" s="1"/>
  <c r="I113" i="5" s="1"/>
  <c r="G113" i="3"/>
  <c r="H114" i="5" s="1"/>
  <c r="F113" i="3"/>
  <c r="G112"/>
  <c r="F112"/>
  <c r="G113" i="5" s="1"/>
  <c r="H110" i="3"/>
  <c r="I111" i="5" s="1"/>
  <c r="G110" i="3"/>
  <c r="H111" i="5" s="1"/>
  <c r="F110" i="3"/>
  <c r="H109"/>
  <c r="H107"/>
  <c r="G107"/>
  <c r="G36" i="4" s="1"/>
  <c r="F107" i="3"/>
  <c r="G108" i="5" s="1"/>
  <c r="G106" i="3"/>
  <c r="H107" i="5" s="1"/>
  <c r="F106" i="3"/>
  <c r="G107" i="5" s="1"/>
  <c r="H104" i="3"/>
  <c r="I105" i="5" s="1"/>
  <c r="G104" i="3"/>
  <c r="G103" s="1"/>
  <c r="H104" i="5" s="1"/>
  <c r="F104" i="3"/>
  <c r="H103"/>
  <c r="H101"/>
  <c r="G101"/>
  <c r="F101"/>
  <c r="F100"/>
  <c r="H98"/>
  <c r="I99" i="5" s="1"/>
  <c r="G98" i="3"/>
  <c r="H99" i="5" s="1"/>
  <c r="F98" i="3"/>
  <c r="H97"/>
  <c r="H26" i="4" s="1"/>
  <c r="H95" i="3"/>
  <c r="G95"/>
  <c r="H96" i="5" s="1"/>
  <c r="F95" i="3"/>
  <c r="G96" i="5" s="1"/>
  <c r="F94" i="3"/>
  <c r="H92"/>
  <c r="I93" i="5" s="1"/>
  <c r="G92" i="3"/>
  <c r="G91" s="1"/>
  <c r="F92"/>
  <c r="F91" s="1"/>
  <c r="G92" i="5" s="1"/>
  <c r="H91" i="3"/>
  <c r="H89"/>
  <c r="G89"/>
  <c r="H90" i="5" s="1"/>
  <c r="F89" i="3"/>
  <c r="G88"/>
  <c r="F88"/>
  <c r="G89" i="5" s="1"/>
  <c r="H84" i="3"/>
  <c r="G84"/>
  <c r="F84"/>
  <c r="F244" i="4" s="1"/>
  <c r="F83" i="3"/>
  <c r="F82" s="1"/>
  <c r="H78"/>
  <c r="H77" s="1"/>
  <c r="G78"/>
  <c r="F78"/>
  <c r="F77"/>
  <c r="H76"/>
  <c r="I77" i="5" s="1"/>
  <c r="H74" i="3"/>
  <c r="G74"/>
  <c r="H75" i="5" s="1"/>
  <c r="F74" i="3"/>
  <c r="G75" i="5" s="1"/>
  <c r="G73" i="3"/>
  <c r="F73"/>
  <c r="G74" i="5" s="1"/>
  <c r="H68" i="3"/>
  <c r="G68"/>
  <c r="F68"/>
  <c r="H66"/>
  <c r="G66"/>
  <c r="H67" i="5" s="1"/>
  <c r="F66" i="3"/>
  <c r="H65"/>
  <c r="H63"/>
  <c r="H62" s="1"/>
  <c r="G63"/>
  <c r="F63"/>
  <c r="G62"/>
  <c r="F62"/>
  <c r="H56"/>
  <c r="I57" i="5" s="1"/>
  <c r="G56" i="3"/>
  <c r="H57" i="5" s="1"/>
  <c r="F56" i="3"/>
  <c r="H54"/>
  <c r="H156" i="4" s="1"/>
  <c r="G54" i="3"/>
  <c r="H55" i="5" s="1"/>
  <c r="F54" i="3"/>
  <c r="H53"/>
  <c r="I54" i="5" s="1"/>
  <c r="H51" i="3"/>
  <c r="H153" i="4" s="1"/>
  <c r="G51" i="3"/>
  <c r="H52" i="5" s="1"/>
  <c r="F51" i="3"/>
  <c r="F50"/>
  <c r="H46"/>
  <c r="G46"/>
  <c r="F46"/>
  <c r="G45"/>
  <c r="F45"/>
  <c r="H41"/>
  <c r="G41"/>
  <c r="H42" i="5" s="1"/>
  <c r="F41" i="3"/>
  <c r="F192" i="4" s="1"/>
  <c r="G40" i="3"/>
  <c r="H36"/>
  <c r="G36"/>
  <c r="G35" s="1"/>
  <c r="F36"/>
  <c r="F150" i="4" s="1"/>
  <c r="H31" i="3"/>
  <c r="G31"/>
  <c r="H32" i="5" s="1"/>
  <c r="F31" i="3"/>
  <c r="G32" i="5" s="1"/>
  <c r="F30" i="3"/>
  <c r="G31" i="5" s="1"/>
  <c r="H28" i="3"/>
  <c r="H227" i="4" s="1"/>
  <c r="G28" i="3"/>
  <c r="H29" i="5" s="1"/>
  <c r="F28" i="3"/>
  <c r="H27"/>
  <c r="H226" i="4" s="1"/>
  <c r="G27" i="3"/>
  <c r="G226" i="4" s="1"/>
  <c r="H25" i="3"/>
  <c r="I26" i="5" s="1"/>
  <c r="G25" i="3"/>
  <c r="H26" i="5" s="1"/>
  <c r="F25" i="3"/>
  <c r="F24"/>
  <c r="H23"/>
  <c r="G23"/>
  <c r="F23"/>
  <c r="G22"/>
  <c r="H21"/>
  <c r="G21"/>
  <c r="H22" i="5" s="1"/>
  <c r="F21" i="3"/>
  <c r="H20"/>
  <c r="G20"/>
  <c r="H21" i="5" s="1"/>
  <c r="H19" i="3"/>
  <c r="G19"/>
  <c r="H15"/>
  <c r="I16" i="5" s="1"/>
  <c r="G15" i="3"/>
  <c r="G14" s="1"/>
  <c r="H15" i="5" s="1"/>
  <c r="F15" i="3"/>
  <c r="H14"/>
  <c r="I15" i="5" s="1"/>
  <c r="F14" i="3"/>
  <c r="G15" i="5" s="1"/>
  <c r="H12" i="3"/>
  <c r="G12"/>
  <c r="F12"/>
  <c r="H11"/>
  <c r="F11"/>
  <c r="M63" i="1"/>
  <c r="L63"/>
  <c r="K63"/>
  <c r="K62"/>
  <c r="K61" s="1"/>
  <c r="M61"/>
  <c r="L61"/>
  <c r="M59"/>
  <c r="M56" s="1"/>
  <c r="L59"/>
  <c r="K59"/>
  <c r="M57"/>
  <c r="L57"/>
  <c r="L56" s="1"/>
  <c r="K57"/>
  <c r="K56"/>
  <c r="M52"/>
  <c r="L52"/>
  <c r="K52"/>
  <c r="M50"/>
  <c r="M49" s="1"/>
  <c r="M48" s="1"/>
  <c r="M47" s="1"/>
  <c r="L50"/>
  <c r="L49" s="1"/>
  <c r="L48" s="1"/>
  <c r="L47" s="1"/>
  <c r="K50"/>
  <c r="K49"/>
  <c r="K48" s="1"/>
  <c r="K47" s="1"/>
  <c r="M45"/>
  <c r="L45"/>
  <c r="K45"/>
  <c r="M43"/>
  <c r="L43"/>
  <c r="L40" s="1"/>
  <c r="K43"/>
  <c r="M41"/>
  <c r="L41"/>
  <c r="K41"/>
  <c r="K40" s="1"/>
  <c r="M40"/>
  <c r="M38"/>
  <c r="M33" s="1"/>
  <c r="L38"/>
  <c r="K38"/>
  <c r="M36"/>
  <c r="L36"/>
  <c r="L33" s="1"/>
  <c r="K36"/>
  <c r="M34"/>
  <c r="L34"/>
  <c r="K34"/>
  <c r="K33" s="1"/>
  <c r="M31"/>
  <c r="M30" s="1"/>
  <c r="L31"/>
  <c r="L30" s="1"/>
  <c r="K31"/>
  <c r="K30" s="1"/>
  <c r="M28"/>
  <c r="M25" s="1"/>
  <c r="M22" s="1"/>
  <c r="L28"/>
  <c r="K28"/>
  <c r="M26"/>
  <c r="L26"/>
  <c r="L25" s="1"/>
  <c r="K26"/>
  <c r="K25"/>
  <c r="K22" s="1"/>
  <c r="M23"/>
  <c r="L23"/>
  <c r="K23"/>
  <c r="M20"/>
  <c r="L20"/>
  <c r="K20"/>
  <c r="M19"/>
  <c r="M11" s="1"/>
  <c r="M10" s="1"/>
  <c r="L19"/>
  <c r="K19"/>
  <c r="M14"/>
  <c r="L14"/>
  <c r="K14"/>
  <c r="M12"/>
  <c r="L12"/>
  <c r="K12"/>
  <c r="G122" i="4" l="1"/>
  <c r="H230"/>
  <c r="H229" s="1"/>
  <c r="H246"/>
  <c r="H245" s="1"/>
  <c r="F234"/>
  <c r="F233" s="1"/>
  <c r="G34" i="3"/>
  <c r="H36" i="5"/>
  <c r="G149" i="4"/>
  <c r="G148" i="3"/>
  <c r="G49" i="4"/>
  <c r="H150" i="5"/>
  <c r="H191"/>
  <c r="G176" i="4"/>
  <c r="G200"/>
  <c r="H135" i="5"/>
  <c r="G83"/>
  <c r="F81" i="3"/>
  <c r="F242" i="4"/>
  <c r="I293" i="5"/>
  <c r="H130" i="4"/>
  <c r="L11" i="1"/>
  <c r="L10" s="1"/>
  <c r="L65" s="1"/>
  <c r="D14" i="8" s="1"/>
  <c r="D13" s="1"/>
  <c r="D12" s="1"/>
  <c r="D11" s="1"/>
  <c r="M65" i="1"/>
  <c r="E14" i="8" s="1"/>
  <c r="E13" s="1"/>
  <c r="E12" s="1"/>
  <c r="E11" s="1"/>
  <c r="I12" i="5"/>
  <c r="H179" i="4"/>
  <c r="I20" i="5"/>
  <c r="H141" i="4"/>
  <c r="G24" i="5"/>
  <c r="F145" i="4"/>
  <c r="I32" i="5"/>
  <c r="H30" i="3"/>
  <c r="I31" i="5" s="1"/>
  <c r="G51"/>
  <c r="F152" i="4"/>
  <c r="G65" i="3"/>
  <c r="G224" i="4"/>
  <c r="G78" i="5"/>
  <c r="F76" i="3"/>
  <c r="G77" i="5" s="1"/>
  <c r="I85"/>
  <c r="H83" i="3"/>
  <c r="H244" i="4"/>
  <c r="I92" i="5"/>
  <c r="H20" i="4"/>
  <c r="G95" i="5"/>
  <c r="F23" i="4"/>
  <c r="H102" i="5"/>
  <c r="G30" i="4"/>
  <c r="G111" i="5"/>
  <c r="F39" i="4"/>
  <c r="F109" i="3"/>
  <c r="H113" i="5"/>
  <c r="G41" i="4"/>
  <c r="H145" i="5"/>
  <c r="G143" i="3"/>
  <c r="G186" i="4"/>
  <c r="G156" i="5"/>
  <c r="F55" i="4"/>
  <c r="G162" i="5"/>
  <c r="F61" i="4"/>
  <c r="H169" i="5"/>
  <c r="G68" i="4"/>
  <c r="G167" i="3"/>
  <c r="G201" i="5"/>
  <c r="F199" i="3"/>
  <c r="H217" i="5"/>
  <c r="G215" i="3"/>
  <c r="I224" i="5"/>
  <c r="H95" i="4"/>
  <c r="H100"/>
  <c r="I229" i="5"/>
  <c r="H227" i="3"/>
  <c r="G242" i="5"/>
  <c r="F110" i="4"/>
  <c r="I247" i="5"/>
  <c r="H115" i="4"/>
  <c r="H252" i="5"/>
  <c r="G212" i="4"/>
  <c r="H265" i="5"/>
  <c r="G263" i="3"/>
  <c r="H264" i="5" s="1"/>
  <c r="G277"/>
  <c r="F173" i="4"/>
  <c r="I278" i="5"/>
  <c r="H276" i="3"/>
  <c r="I284" i="5"/>
  <c r="H120" i="4"/>
  <c r="G130"/>
  <c r="H293" i="5"/>
  <c r="G301"/>
  <c r="F299" i="3"/>
  <c r="G310" i="5"/>
  <c r="F308" i="3"/>
  <c r="G12" i="5"/>
  <c r="F10" i="3"/>
  <c r="G141" i="4"/>
  <c r="H20" i="5"/>
  <c r="G22"/>
  <c r="F143" i="4"/>
  <c r="F20" i="3"/>
  <c r="H23" i="5"/>
  <c r="G144" i="4"/>
  <c r="H41" i="5"/>
  <c r="G39" i="3"/>
  <c r="F206" i="4"/>
  <c r="G46" i="5"/>
  <c r="I47"/>
  <c r="H45" i="3"/>
  <c r="G55" i="5"/>
  <c r="F156" i="4"/>
  <c r="F53" i="3"/>
  <c r="I66" i="5"/>
  <c r="H221" i="4"/>
  <c r="H61" i="3"/>
  <c r="F224" i="4"/>
  <c r="G69" i="5"/>
  <c r="H74"/>
  <c r="G72" i="3"/>
  <c r="I78" i="5"/>
  <c r="H170" i="4"/>
  <c r="G244"/>
  <c r="H85" i="5"/>
  <c r="I90"/>
  <c r="H88" i="3"/>
  <c r="G105" i="5"/>
  <c r="F103" i="3"/>
  <c r="F33" i="4"/>
  <c r="I110" i="5"/>
  <c r="H38" i="4"/>
  <c r="I120" i="5"/>
  <c r="H118" i="3"/>
  <c r="I119" i="5" s="1"/>
  <c r="H194" i="4"/>
  <c r="H141" i="5"/>
  <c r="G14" i="4"/>
  <c r="G145" i="5"/>
  <c r="F186" i="4"/>
  <c r="H153" i="5"/>
  <c r="G52" i="4"/>
  <c r="I171" i="5"/>
  <c r="H70" i="4"/>
  <c r="I180" i="5"/>
  <c r="H79" i="4"/>
  <c r="G195" i="5"/>
  <c r="F183" i="4"/>
  <c r="F193" i="3"/>
  <c r="H197" i="5"/>
  <c r="G188" i="4"/>
  <c r="H229" i="5"/>
  <c r="G100" i="4"/>
  <c r="I239" i="5"/>
  <c r="I245"/>
  <c r="H113" i="4"/>
  <c r="H240" i="3"/>
  <c r="G117" i="4"/>
  <c r="G244" i="3"/>
  <c r="I249" i="5"/>
  <c r="H209" i="4"/>
  <c r="I253" i="5"/>
  <c r="H213" i="4"/>
  <c r="H251" i="3"/>
  <c r="F217" i="4"/>
  <c r="G257" i="5"/>
  <c r="H259"/>
  <c r="G219" i="4"/>
  <c r="H278" i="5"/>
  <c r="G174" i="4"/>
  <c r="H127"/>
  <c r="I290" i="5"/>
  <c r="G134" i="4"/>
  <c r="G295" i="3"/>
  <c r="F168" i="4"/>
  <c r="F304" i="3"/>
  <c r="I311" i="5"/>
  <c r="H253" i="4"/>
  <c r="H309" i="3"/>
  <c r="B10" i="6"/>
  <c r="B11" i="5"/>
  <c r="H13"/>
  <c r="G180" i="4"/>
  <c r="G11" i="3"/>
  <c r="I21" i="5"/>
  <c r="H142" i="4"/>
  <c r="H22" i="3"/>
  <c r="H145" i="4"/>
  <c r="I42" i="5"/>
  <c r="H192" i="4"/>
  <c r="H40" i="3"/>
  <c r="H47" i="5"/>
  <c r="G207" i="4"/>
  <c r="G52" i="5"/>
  <c r="F153" i="4"/>
  <c r="G57" i="5"/>
  <c r="F158" i="4"/>
  <c r="H73" i="3"/>
  <c r="I75" i="5"/>
  <c r="H79"/>
  <c r="G77" i="3"/>
  <c r="G171" i="4"/>
  <c r="H92" i="5"/>
  <c r="G20" i="4"/>
  <c r="F97" i="3"/>
  <c r="G99" i="5"/>
  <c r="H32" i="4"/>
  <c r="I104" i="5"/>
  <c r="H36" i="4"/>
  <c r="I108" i="5"/>
  <c r="H106" i="3"/>
  <c r="H120" i="5"/>
  <c r="G194" i="4"/>
  <c r="H195"/>
  <c r="I121" i="5"/>
  <c r="G133"/>
  <c r="F198" i="4"/>
  <c r="F131" i="3"/>
  <c r="G166" i="5"/>
  <c r="F164" i="3"/>
  <c r="F65" i="4"/>
  <c r="H171" i="5"/>
  <c r="G70" i="4"/>
  <c r="H181" i="5"/>
  <c r="G179" i="3"/>
  <c r="G189" i="5"/>
  <c r="F162" i="4"/>
  <c r="F187" i="3"/>
  <c r="H182" i="4"/>
  <c r="I194" i="5"/>
  <c r="G197"/>
  <c r="F188" i="4"/>
  <c r="I198" i="5"/>
  <c r="H189" i="4"/>
  <c r="H196" i="3"/>
  <c r="G251" i="4"/>
  <c r="H202" i="5"/>
  <c r="G200" i="3"/>
  <c r="I205" i="5"/>
  <c r="H136" i="4"/>
  <c r="F204"/>
  <c r="F209" i="3"/>
  <c r="H219" i="5"/>
  <c r="G90" i="4"/>
  <c r="G221" i="5"/>
  <c r="F92" i="4"/>
  <c r="F219" i="3"/>
  <c r="G232" i="5"/>
  <c r="F230" i="3"/>
  <c r="F103" i="4"/>
  <c r="H239" i="5"/>
  <c r="H245"/>
  <c r="G113" i="4"/>
  <c r="G246" i="5"/>
  <c r="F117" i="4"/>
  <c r="H272" i="5"/>
  <c r="G270" i="3"/>
  <c r="H271" i="5" s="1"/>
  <c r="G128" i="4"/>
  <c r="G289" i="3"/>
  <c r="F134" i="4"/>
  <c r="G297" i="5"/>
  <c r="G300" i="3"/>
  <c r="H302" i="5"/>
  <c r="I305"/>
  <c r="H167" i="4"/>
  <c r="G13" i="5"/>
  <c r="F180" i="4"/>
  <c r="H24" i="5"/>
  <c r="G145" i="4"/>
  <c r="G29" i="5"/>
  <c r="F227" i="4"/>
  <c r="F27" i="3"/>
  <c r="I37" i="5"/>
  <c r="H35" i="3"/>
  <c r="H150" i="4"/>
  <c r="G47" i="5"/>
  <c r="F207" i="4"/>
  <c r="G79" i="5"/>
  <c r="F171" i="4"/>
  <c r="F29"/>
  <c r="G101" i="5"/>
  <c r="I102"/>
  <c r="H100" i="3"/>
  <c r="H30" i="4"/>
  <c r="F115" i="3"/>
  <c r="G117" i="5"/>
  <c r="H124"/>
  <c r="G122" i="3"/>
  <c r="H123" i="5" s="1"/>
  <c r="I132"/>
  <c r="H197" i="4"/>
  <c r="F200"/>
  <c r="G135" i="5"/>
  <c r="I136"/>
  <c r="H201" i="4"/>
  <c r="H134" i="3"/>
  <c r="I144" i="5"/>
  <c r="H185" i="4"/>
  <c r="I151" i="5"/>
  <c r="H50" i="4"/>
  <c r="H149" i="3"/>
  <c r="H57" i="4"/>
  <c r="H156" i="3"/>
  <c r="H161" i="5"/>
  <c r="G60" i="4"/>
  <c r="G159" i="3"/>
  <c r="I165" i="5"/>
  <c r="H64" i="4"/>
  <c r="G173" i="3"/>
  <c r="G74" i="4"/>
  <c r="G181" i="5"/>
  <c r="F80" i="4"/>
  <c r="H185" i="5"/>
  <c r="G183" i="3"/>
  <c r="I192" i="5"/>
  <c r="H190" i="3"/>
  <c r="H198" i="5"/>
  <c r="G189" i="4"/>
  <c r="G138"/>
  <c r="G205" i="3"/>
  <c r="H207" i="5"/>
  <c r="H203" i="4"/>
  <c r="I210" i="5"/>
  <c r="I220"/>
  <c r="H91" i="4"/>
  <c r="F94"/>
  <c r="G223" i="5"/>
  <c r="F221" i="3"/>
  <c r="G226" i="5"/>
  <c r="F97" i="4"/>
  <c r="H236" i="5"/>
  <c r="G107" i="4"/>
  <c r="H249" i="5"/>
  <c r="G209" i="4"/>
  <c r="F121"/>
  <c r="F283" i="3"/>
  <c r="K11" i="1"/>
  <c r="K10" s="1"/>
  <c r="K65" s="1"/>
  <c r="C14" i="8" s="1"/>
  <c r="C13" s="1"/>
  <c r="C12" s="1"/>
  <c r="C11" s="1"/>
  <c r="F122" i="3"/>
  <c r="G123" i="5" s="1"/>
  <c r="F138" i="3"/>
  <c r="F160"/>
  <c r="F173"/>
  <c r="F184"/>
  <c r="F205"/>
  <c r="H218"/>
  <c r="F275"/>
  <c r="G32" i="4"/>
  <c r="G35"/>
  <c r="F79"/>
  <c r="F85"/>
  <c r="H125"/>
  <c r="F127"/>
  <c r="F250"/>
  <c r="H16" i="5"/>
  <c r="H28"/>
  <c r="I153"/>
  <c r="G175"/>
  <c r="L22" i="1"/>
  <c r="H10" i="3"/>
  <c r="F22"/>
  <c r="F40"/>
  <c r="G100"/>
  <c r="F143"/>
  <c r="G156"/>
  <c r="F167"/>
  <c r="F215"/>
  <c r="H247"/>
  <c r="F263"/>
  <c r="G264" i="5" s="1"/>
  <c r="H282" i="3"/>
  <c r="F35" i="4"/>
  <c r="H53"/>
  <c r="G57"/>
  <c r="G80"/>
  <c r="H93"/>
  <c r="F112"/>
  <c r="G158"/>
  <c r="I29" i="5"/>
  <c r="I114"/>
  <c r="H116"/>
  <c r="I177"/>
  <c r="G306"/>
  <c r="G30" i="3"/>
  <c r="H31" i="5" s="1"/>
  <c r="F35" i="3"/>
  <c r="F44"/>
  <c r="G50"/>
  <c r="G53"/>
  <c r="F72"/>
  <c r="G83"/>
  <c r="G94"/>
  <c r="G118"/>
  <c r="H119" i="5" s="1"/>
  <c r="G139" i="3"/>
  <c r="H203"/>
  <c r="I204" i="5" s="1"/>
  <c r="G227" i="3"/>
  <c r="H230"/>
  <c r="F244"/>
  <c r="G247"/>
  <c r="H248" i="5" s="1"/>
  <c r="G276" i="3"/>
  <c r="F295"/>
  <c r="H303"/>
  <c r="I304" i="5" s="1"/>
  <c r="G9" i="4"/>
  <c r="H18"/>
  <c r="F20"/>
  <c r="H41"/>
  <c r="H42"/>
  <c r="F56"/>
  <c r="F68"/>
  <c r="G88"/>
  <c r="F99"/>
  <c r="H107"/>
  <c r="H133"/>
  <c r="F138"/>
  <c r="G142"/>
  <c r="H147"/>
  <c r="H161"/>
  <c r="F170"/>
  <c r="H174"/>
  <c r="G192"/>
  <c r="H207"/>
  <c r="I24" i="5"/>
  <c r="G37"/>
  <c r="G42"/>
  <c r="G140"/>
  <c r="I158"/>
  <c r="H162"/>
  <c r="G211"/>
  <c r="I255"/>
  <c r="G26"/>
  <c r="F147" i="4"/>
  <c r="H37" i="5"/>
  <c r="G150" i="4"/>
  <c r="H46" i="5"/>
  <c r="G206" i="4"/>
  <c r="G44" i="3"/>
  <c r="I52" i="5"/>
  <c r="H50" i="3"/>
  <c r="G67" i="5"/>
  <c r="F65" i="3"/>
  <c r="F222" i="4"/>
  <c r="G84" i="5"/>
  <c r="F243" i="4"/>
  <c r="H89" i="5"/>
  <c r="G17" i="4"/>
  <c r="I96" i="5"/>
  <c r="H24" i="4"/>
  <c r="H94" i="3"/>
  <c r="I116" i="5"/>
  <c r="H44" i="4"/>
  <c r="H136" i="5"/>
  <c r="G201" i="4"/>
  <c r="H139" i="3"/>
  <c r="I141" i="5"/>
  <c r="H14" i="4"/>
  <c r="G50"/>
  <c r="H151" i="5"/>
  <c r="H192"/>
  <c r="G177" i="4"/>
  <c r="H238" i="5"/>
  <c r="G112" i="4"/>
  <c r="G250" i="5"/>
  <c r="F248" i="3"/>
  <c r="G287" i="5"/>
  <c r="F285" i="3"/>
  <c r="G286" i="5" s="1"/>
  <c r="F123" i="4"/>
  <c r="F122" s="1"/>
  <c r="I294" i="5"/>
  <c r="H131" i="4"/>
  <c r="H305" i="5"/>
  <c r="G167" i="4"/>
  <c r="I28" i="5"/>
  <c r="H69"/>
  <c r="G90"/>
  <c r="F18" i="4"/>
  <c r="G102" i="5"/>
  <c r="F30" i="4"/>
  <c r="G114" i="5"/>
  <c r="F42" i="4"/>
  <c r="H121" i="5"/>
  <c r="G195" i="4"/>
  <c r="H154" i="5"/>
  <c r="G53" i="4"/>
  <c r="I166" i="5"/>
  <c r="H65" i="4"/>
  <c r="H172" i="5"/>
  <c r="G71" i="4"/>
  <c r="I195" i="5"/>
  <c r="H183" i="4"/>
  <c r="I250" i="5"/>
  <c r="H210" i="4"/>
  <c r="I257" i="5"/>
  <c r="H217" i="4"/>
  <c r="G278" i="5"/>
  <c r="F174" i="4"/>
  <c r="H288" i="5"/>
  <c r="G125" i="4"/>
  <c r="I312" i="5"/>
  <c r="H254" i="4"/>
  <c r="G97" i="3"/>
  <c r="G109"/>
  <c r="F119"/>
  <c r="H122"/>
  <c r="I123" i="5" s="1"/>
  <c r="F125" i="3"/>
  <c r="G126" i="5" s="1"/>
  <c r="G131" i="3"/>
  <c r="F150"/>
  <c r="F152"/>
  <c r="H160"/>
  <c r="G164"/>
  <c r="H167"/>
  <c r="F170"/>
  <c r="H173"/>
  <c r="F176"/>
  <c r="G193"/>
  <c r="H200"/>
  <c r="G209"/>
  <c r="H215"/>
  <c r="G230"/>
  <c r="G237"/>
  <c r="F260"/>
  <c r="G261" i="5" s="1"/>
  <c r="H263" i="3"/>
  <c r="I264" i="5" s="1"/>
  <c r="H270" i="3"/>
  <c r="I271" i="5" s="1"/>
  <c r="F292" i="3"/>
  <c r="H300"/>
  <c r="G310"/>
  <c r="F24" i="4"/>
  <c r="G39"/>
  <c r="F51"/>
  <c r="F53"/>
  <c r="F57"/>
  <c r="F77"/>
  <c r="G198"/>
  <c r="F215"/>
  <c r="G217"/>
  <c r="G227"/>
  <c r="H234"/>
  <c r="H233" s="1"/>
  <c r="I202" i="5"/>
  <c r="I67"/>
  <c r="H222" i="4"/>
  <c r="I13" i="5"/>
  <c r="H180" i="4"/>
  <c r="G25" i="5"/>
  <c r="F146" i="4"/>
  <c r="I69" i="5"/>
  <c r="H224" i="4"/>
  <c r="I79" i="5"/>
  <c r="H171" i="4"/>
  <c r="H93" i="5"/>
  <c r="G21" i="4"/>
  <c r="H105" i="5"/>
  <c r="G33" i="4"/>
  <c r="H117" i="5"/>
  <c r="G45" i="4"/>
  <c r="I181" i="5"/>
  <c r="H80" i="4"/>
  <c r="I186" i="5"/>
  <c r="H85" i="4"/>
  <c r="H189" i="5"/>
  <c r="G162" i="4"/>
  <c r="I207" i="5"/>
  <c r="H138" i="4"/>
  <c r="G224" i="5"/>
  <c r="F95" i="4"/>
  <c r="H250" i="5"/>
  <c r="G210" i="4"/>
  <c r="G288" i="5"/>
  <c r="F125" i="4"/>
  <c r="I291" i="5"/>
  <c r="H128" i="4"/>
  <c r="I297" i="5"/>
  <c r="H134" i="4"/>
  <c r="H306" i="5"/>
  <c r="G168" i="4"/>
  <c r="F10"/>
  <c r="H88"/>
  <c r="H105"/>
  <c r="G156"/>
  <c r="H158"/>
  <c r="H162"/>
  <c r="F189"/>
  <c r="F201"/>
  <c r="H204"/>
  <c r="G234"/>
  <c r="G233" s="1"/>
  <c r="F253"/>
  <c r="G85" i="5"/>
  <c r="H284"/>
  <c r="G119" i="4" l="1"/>
  <c r="H119"/>
  <c r="H210" i="5"/>
  <c r="G203" i="4"/>
  <c r="G208" i="3"/>
  <c r="H209" i="5" s="1"/>
  <c r="I161"/>
  <c r="H60" i="4"/>
  <c r="H159" i="3"/>
  <c r="H98" i="5"/>
  <c r="G26" i="4"/>
  <c r="F209"/>
  <c r="F247" i="3"/>
  <c r="G249" i="5"/>
  <c r="H45"/>
  <c r="G43" i="3"/>
  <c r="H44" i="5" s="1"/>
  <c r="H54"/>
  <c r="G155" i="4"/>
  <c r="G144" i="5"/>
  <c r="F142" i="3"/>
  <c r="G143" i="5" s="1"/>
  <c r="F185" i="4"/>
  <c r="I219" i="5"/>
  <c r="H90" i="4"/>
  <c r="G161" i="5"/>
  <c r="F159" i="3"/>
  <c r="F60" i="4"/>
  <c r="I191" i="5"/>
  <c r="H176" i="4"/>
  <c r="H186" i="3"/>
  <c r="I101" i="5"/>
  <c r="H29" i="4"/>
  <c r="F91"/>
  <c r="F218" i="3"/>
  <c r="G220" i="5"/>
  <c r="I107"/>
  <c r="H35" i="4"/>
  <c r="I41" i="5"/>
  <c r="H191" i="4"/>
  <c r="H39" i="3"/>
  <c r="I23" i="5"/>
  <c r="H144" i="4"/>
  <c r="I310" i="5"/>
  <c r="H308" i="3"/>
  <c r="F155" i="4"/>
  <c r="G54" i="5"/>
  <c r="G11"/>
  <c r="F9" i="3"/>
  <c r="G300" i="5"/>
  <c r="H168"/>
  <c r="G67" i="4"/>
  <c r="H144" i="5"/>
  <c r="G185" i="4"/>
  <c r="G142" i="3"/>
  <c r="H143" i="5" s="1"/>
  <c r="H311"/>
  <c r="G253" i="4"/>
  <c r="G309" i="3"/>
  <c r="I216" i="5"/>
  <c r="H87" i="4"/>
  <c r="H214" i="3"/>
  <c r="H165" i="5"/>
  <c r="G64" i="4"/>
  <c r="H110" i="5"/>
  <c r="G38" i="4"/>
  <c r="I95" i="5"/>
  <c r="H23" i="4"/>
  <c r="G296" i="5"/>
  <c r="F133" i="4"/>
  <c r="I231" i="5"/>
  <c r="H102" i="4"/>
  <c r="H140" i="5"/>
  <c r="G138" i="3"/>
  <c r="G13" i="4"/>
  <c r="G36" i="5"/>
  <c r="F149" i="4"/>
  <c r="F34" i="3"/>
  <c r="H157" i="5"/>
  <c r="G56" i="4"/>
  <c r="G155" i="3"/>
  <c r="G276" i="5"/>
  <c r="F274" i="3"/>
  <c r="G174" i="5"/>
  <c r="F73" i="4"/>
  <c r="H174" i="5"/>
  <c r="G73" i="4"/>
  <c r="G28" i="5"/>
  <c r="F226" i="4"/>
  <c r="G165" i="5"/>
  <c r="F64" i="4"/>
  <c r="G179"/>
  <c r="H12" i="5"/>
  <c r="G10" i="3"/>
  <c r="G305" i="5"/>
  <c r="F167" i="4"/>
  <c r="F303" i="3"/>
  <c r="G304" i="5" s="1"/>
  <c r="I89"/>
  <c r="H87" i="3"/>
  <c r="H17" i="4"/>
  <c r="I46" i="5"/>
  <c r="H206" i="4"/>
  <c r="H44" i="3"/>
  <c r="H40" i="5"/>
  <c r="G38" i="3"/>
  <c r="H39" i="5" s="1"/>
  <c r="F142" i="4"/>
  <c r="G21" i="5"/>
  <c r="F19" i="3"/>
  <c r="H66" i="5"/>
  <c r="G61" i="3"/>
  <c r="G221" i="4"/>
  <c r="G182"/>
  <c r="H194" i="5"/>
  <c r="G151"/>
  <c r="F50" i="4"/>
  <c r="F149" i="3"/>
  <c r="G293" i="5"/>
  <c r="F130" i="4"/>
  <c r="H241" i="5"/>
  <c r="G109" i="4"/>
  <c r="H250"/>
  <c r="I201" i="5"/>
  <c r="H199" i="3"/>
  <c r="G171" i="5"/>
  <c r="F70" i="4"/>
  <c r="G153" i="5"/>
  <c r="F52" i="4"/>
  <c r="H95" i="5"/>
  <c r="G23" i="4"/>
  <c r="H51" i="5"/>
  <c r="G49" i="3"/>
  <c r="G152" i="4"/>
  <c r="G216" i="5"/>
  <c r="F87" i="4"/>
  <c r="H101" i="5"/>
  <c r="G29" i="4"/>
  <c r="G23" i="5"/>
  <c r="F144" i="4"/>
  <c r="G206" i="5"/>
  <c r="F137" i="4"/>
  <c r="F204" i="3"/>
  <c r="F12" i="4"/>
  <c r="G139" i="5"/>
  <c r="I157"/>
  <c r="H56" i="4"/>
  <c r="H155" i="3"/>
  <c r="I36" i="5"/>
  <c r="H149" i="4"/>
  <c r="H34" i="3"/>
  <c r="G299"/>
  <c r="H301" i="5"/>
  <c r="G210"/>
  <c r="F203" i="4"/>
  <c r="F208" i="3"/>
  <c r="G209" i="5" s="1"/>
  <c r="H201"/>
  <c r="G199" i="3"/>
  <c r="G250" i="4"/>
  <c r="G132" i="5"/>
  <c r="F130" i="3"/>
  <c r="F197" i="4"/>
  <c r="I74" i="5"/>
  <c r="H9" i="4"/>
  <c r="H72" i="3"/>
  <c r="H296" i="5"/>
  <c r="G133" i="4"/>
  <c r="G104" i="5"/>
  <c r="F32" i="4"/>
  <c r="H73" i="5"/>
  <c r="G8" i="4"/>
  <c r="G71" i="3"/>
  <c r="I62" i="5"/>
  <c r="H60" i="3"/>
  <c r="H35" i="5"/>
  <c r="G33" i="3"/>
  <c r="H34" i="5" s="1"/>
  <c r="F49" i="3"/>
  <c r="H18"/>
  <c r="G18"/>
  <c r="G186"/>
  <c r="H187" i="5" s="1"/>
  <c r="I301"/>
  <c r="H299" i="3"/>
  <c r="I174" i="5"/>
  <c r="H73" i="4"/>
  <c r="G66" i="5"/>
  <c r="F61" i="3"/>
  <c r="F221" i="4"/>
  <c r="H277" i="5"/>
  <c r="G275" i="3"/>
  <c r="G173" i="4"/>
  <c r="H228" i="5"/>
  <c r="G99" i="4"/>
  <c r="I248" i="5"/>
  <c r="H237" i="3"/>
  <c r="F191" i="4"/>
  <c r="F39" i="3"/>
  <c r="G41" i="5"/>
  <c r="F282" i="3"/>
  <c r="F120" i="4"/>
  <c r="F119" s="1"/>
  <c r="G284" i="5"/>
  <c r="G222"/>
  <c r="F93" i="4"/>
  <c r="G137"/>
  <c r="G204" i="3"/>
  <c r="H206" i="5"/>
  <c r="I135"/>
  <c r="H130" i="3"/>
  <c r="H200" i="4"/>
  <c r="H290" i="5"/>
  <c r="G127" i="4"/>
  <c r="G118" s="1"/>
  <c r="G281" i="3"/>
  <c r="I197" i="5"/>
  <c r="H188" i="4"/>
  <c r="G116"/>
  <c r="G243" i="3"/>
  <c r="H216" i="5"/>
  <c r="G87" i="4"/>
  <c r="G214" i="3"/>
  <c r="G110" i="5"/>
  <c r="F38" i="4"/>
  <c r="G82" i="5"/>
  <c r="G177"/>
  <c r="F76" i="4"/>
  <c r="H132" i="5"/>
  <c r="G197" i="4"/>
  <c r="G130" i="3"/>
  <c r="G73" i="5"/>
  <c r="F71" i="3"/>
  <c r="F8" i="4"/>
  <c r="H148" i="3"/>
  <c r="I150" i="5"/>
  <c r="H49" i="4"/>
  <c r="F161"/>
  <c r="G188" i="5"/>
  <c r="F186" i="3"/>
  <c r="G187" i="5" s="1"/>
  <c r="I252"/>
  <c r="H212" i="4"/>
  <c r="I228" i="5"/>
  <c r="H99" i="4"/>
  <c r="H231" i="5"/>
  <c r="G102" i="4"/>
  <c r="I168" i="5"/>
  <c r="H67" i="4"/>
  <c r="F194"/>
  <c r="G120" i="5"/>
  <c r="F118" i="3"/>
  <c r="G119" i="5" s="1"/>
  <c r="I140"/>
  <c r="H138" i="3"/>
  <c r="H13" i="4"/>
  <c r="I51" i="5"/>
  <c r="H152" i="4"/>
  <c r="H49" i="3"/>
  <c r="G245" i="5"/>
  <c r="F116" i="4"/>
  <c r="F243" i="3"/>
  <c r="G82"/>
  <c r="H84" i="5"/>
  <c r="G243" i="4"/>
  <c r="G45" i="5"/>
  <c r="F43" i="3"/>
  <c r="G44" i="5" s="1"/>
  <c r="I283"/>
  <c r="H281" i="3"/>
  <c r="G168" i="5"/>
  <c r="F67" i="4"/>
  <c r="H9" i="3"/>
  <c r="I11" i="5"/>
  <c r="G185"/>
  <c r="F183" i="3"/>
  <c r="F84" i="4"/>
  <c r="H184" i="5"/>
  <c r="G83" i="4"/>
  <c r="H160" i="5"/>
  <c r="G59" i="4"/>
  <c r="G116" i="5"/>
  <c r="F44" i="4"/>
  <c r="G231" i="5"/>
  <c r="F102" i="4"/>
  <c r="H180" i="5"/>
  <c r="G79" i="4"/>
  <c r="G98" i="5"/>
  <c r="F26" i="4"/>
  <c r="H78" i="5"/>
  <c r="G170" i="4"/>
  <c r="G76" i="3"/>
  <c r="H77" i="5" s="1"/>
  <c r="B11" i="6"/>
  <c r="B12" i="5"/>
  <c r="I238"/>
  <c r="H112" i="4"/>
  <c r="G194" i="5"/>
  <c r="F182" i="4"/>
  <c r="G309" i="5"/>
  <c r="F307" i="3"/>
  <c r="G308" i="5" s="1"/>
  <c r="I277"/>
  <c r="H275" i="3"/>
  <c r="H173" i="4"/>
  <c r="G200" i="5"/>
  <c r="F249" i="4"/>
  <c r="I84" i="5"/>
  <c r="H243" i="4"/>
  <c r="H82" i="3"/>
  <c r="H149" i="5"/>
  <c r="G48" i="4"/>
  <c r="H118"/>
  <c r="G87" i="3"/>
  <c r="F87"/>
  <c r="F214" l="1"/>
  <c r="H205" i="5"/>
  <c r="G136" i="4"/>
  <c r="G203" i="3"/>
  <c r="H204" i="5" s="1"/>
  <c r="G40"/>
  <c r="F38" i="3"/>
  <c r="G39" i="5" s="1"/>
  <c r="H72"/>
  <c r="G70" i="3"/>
  <c r="H71" i="5" s="1"/>
  <c r="I156"/>
  <c r="H55" i="4"/>
  <c r="G150" i="5"/>
  <c r="F49" i="4"/>
  <c r="F148" i="3"/>
  <c r="I215" i="5"/>
  <c r="H86" i="4"/>
  <c r="H213" i="3"/>
  <c r="B12" i="6"/>
  <c r="B13" i="5"/>
  <c r="G274" i="3"/>
  <c r="H276" i="5"/>
  <c r="F48" i="3"/>
  <c r="G49" i="5" s="1"/>
  <c r="G50"/>
  <c r="G131"/>
  <c r="F129" i="3"/>
  <c r="H139" i="5"/>
  <c r="G137" i="3"/>
  <c r="H138" i="5" s="1"/>
  <c r="G12" i="4"/>
  <c r="I187" i="5"/>
  <c r="H182" i="3"/>
  <c r="G184" i="5"/>
  <c r="F83" i="4"/>
  <c r="F182" i="3"/>
  <c r="H242" i="4"/>
  <c r="I83" i="5"/>
  <c r="H81" i="3"/>
  <c r="I10" i="5"/>
  <c r="I149"/>
  <c r="H48" i="4"/>
  <c r="H131" i="5"/>
  <c r="G129" i="3"/>
  <c r="H247" i="5"/>
  <c r="G115" i="4"/>
  <c r="H282" i="5"/>
  <c r="G280" i="3"/>
  <c r="I131" i="5"/>
  <c r="H129" i="3"/>
  <c r="G17"/>
  <c r="H18" i="5" s="1"/>
  <c r="H19"/>
  <c r="I35"/>
  <c r="H33" i="3"/>
  <c r="I34" i="5" s="1"/>
  <c r="H50"/>
  <c r="G48" i="3"/>
  <c r="H49" i="5" s="1"/>
  <c r="I200"/>
  <c r="H249" i="4"/>
  <c r="I45" i="5"/>
  <c r="H43" i="3"/>
  <c r="I44" i="5" s="1"/>
  <c r="H16" i="4"/>
  <c r="H86" i="3"/>
  <c r="I87" i="5" s="1"/>
  <c r="I88"/>
  <c r="G10"/>
  <c r="I309"/>
  <c r="H307" i="3"/>
  <c r="I308" i="5" s="1"/>
  <c r="I40"/>
  <c r="H38" i="3"/>
  <c r="I39" i="5" s="1"/>
  <c r="F118" i="4"/>
  <c r="H88" i="5"/>
  <c r="G86" i="3"/>
  <c r="H87" i="5" s="1"/>
  <c r="G16" i="4"/>
  <c r="I282" i="5"/>
  <c r="H280" i="3"/>
  <c r="H300" i="5"/>
  <c r="G298" i="3"/>
  <c r="H299" i="5" s="1"/>
  <c r="F141" i="4"/>
  <c r="F140" s="1"/>
  <c r="G20" i="5"/>
  <c r="F18" i="3"/>
  <c r="H156" i="5"/>
  <c r="G55" i="4"/>
  <c r="G88" i="5"/>
  <c r="F86" i="3"/>
  <c r="F16" i="4"/>
  <c r="I276" i="5"/>
  <c r="H274" i="3"/>
  <c r="G244" i="5"/>
  <c r="F115" i="4"/>
  <c r="G72" i="5"/>
  <c r="F70" i="3"/>
  <c r="G71" i="5" s="1"/>
  <c r="I73"/>
  <c r="H8" i="4"/>
  <c r="H71" i="3"/>
  <c r="F33"/>
  <c r="G34" i="5" s="1"/>
  <c r="G35"/>
  <c r="G308" i="3"/>
  <c r="H310" i="5"/>
  <c r="F90" i="4"/>
  <c r="G219" i="5"/>
  <c r="G160"/>
  <c r="F59" i="4"/>
  <c r="G248" i="5"/>
  <c r="F237" i="3"/>
  <c r="I160" i="5"/>
  <c r="H59" i="4"/>
  <c r="H83" i="5"/>
  <c r="G81" i="3"/>
  <c r="G242" i="4"/>
  <c r="G140" s="1"/>
  <c r="I50" i="5"/>
  <c r="H48" i="3"/>
  <c r="I49" i="5" s="1"/>
  <c r="I139"/>
  <c r="H12" i="4"/>
  <c r="H137" i="3"/>
  <c r="I138" i="5" s="1"/>
  <c r="H215"/>
  <c r="G86" i="4"/>
  <c r="G213" i="3"/>
  <c r="G283" i="5"/>
  <c r="F281" i="3"/>
  <c r="I241" i="5"/>
  <c r="H109" i="4"/>
  <c r="G62" i="5"/>
  <c r="F60" i="3"/>
  <c r="I300" i="5"/>
  <c r="H298" i="3"/>
  <c r="I299" i="5" s="1"/>
  <c r="I19"/>
  <c r="H17" i="3"/>
  <c r="I18" i="5" s="1"/>
  <c r="I61"/>
  <c r="H59" i="3"/>
  <c r="I60" i="5" s="1"/>
  <c r="H200"/>
  <c r="G249" i="4"/>
  <c r="G205" i="5"/>
  <c r="F136" i="4"/>
  <c r="F203" i="3"/>
  <c r="G204" i="5" s="1"/>
  <c r="H62"/>
  <c r="G60" i="3"/>
  <c r="H11" i="5"/>
  <c r="G9" i="3"/>
  <c r="G275" i="5"/>
  <c r="F273" i="3"/>
  <c r="G274" i="5" s="1"/>
  <c r="F137" i="3"/>
  <c r="G138" i="5" s="1"/>
  <c r="F298" i="3"/>
  <c r="G299" i="5" s="1"/>
  <c r="G182" i="3"/>
  <c r="H140" i="4" l="1"/>
  <c r="H309" i="5"/>
  <c r="G307" i="3"/>
  <c r="H308" i="5" s="1"/>
  <c r="F82" i="4"/>
  <c r="G183" i="5"/>
  <c r="F163" i="3"/>
  <c r="G130" i="5"/>
  <c r="I214"/>
  <c r="H212" i="3"/>
  <c r="I213" i="5" s="1"/>
  <c r="H10"/>
  <c r="G8" i="3"/>
  <c r="G215" i="5"/>
  <c r="F86" i="4"/>
  <c r="F213" i="3"/>
  <c r="G61" i="5"/>
  <c r="F59" i="3"/>
  <c r="G60" i="5" s="1"/>
  <c r="H183"/>
  <c r="G82" i="4"/>
  <c r="G163" i="3"/>
  <c r="H61" i="5"/>
  <c r="G59" i="3"/>
  <c r="H60" i="5" s="1"/>
  <c r="H82"/>
  <c r="G80" i="3"/>
  <c r="H81" i="5" s="1"/>
  <c r="G241"/>
  <c r="F109" i="4"/>
  <c r="G87" i="5"/>
  <c r="F80" i="3"/>
  <c r="G81" i="5" s="1"/>
  <c r="G19"/>
  <c r="F17" i="3"/>
  <c r="I82" i="5"/>
  <c r="H80" i="3"/>
  <c r="I81" i="5" s="1"/>
  <c r="G273" i="3"/>
  <c r="H274" i="5" s="1"/>
  <c r="H275"/>
  <c r="H8" i="3"/>
  <c r="H214" i="5"/>
  <c r="G212" i="3"/>
  <c r="H213" i="5" s="1"/>
  <c r="I130"/>
  <c r="I72"/>
  <c r="H70" i="3"/>
  <c r="I71" i="5" s="1"/>
  <c r="I183"/>
  <c r="H82" i="4"/>
  <c r="H163" i="3"/>
  <c r="G149" i="5"/>
  <c r="F48" i="4"/>
  <c r="G282" i="5"/>
  <c r="F280" i="3"/>
  <c r="I275" i="5"/>
  <c r="H273" i="3"/>
  <c r="I274" i="5" s="1"/>
  <c r="I281"/>
  <c r="H279" i="3"/>
  <c r="I280" i="5" s="1"/>
  <c r="H281"/>
  <c r="G279" i="3"/>
  <c r="H280" i="5" s="1"/>
  <c r="H130"/>
  <c r="B13" i="6"/>
  <c r="B14" i="5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l="1"/>
  <c r="B61" s="1"/>
  <c r="B62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B145" s="1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180" s="1"/>
  <c r="B63"/>
  <c r="B64" s="1"/>
  <c r="B65" s="1"/>
  <c r="G214"/>
  <c r="F212" i="3"/>
  <c r="G213" i="5" s="1"/>
  <c r="I164"/>
  <c r="H63" i="4"/>
  <c r="H147" i="3"/>
  <c r="F279"/>
  <c r="G280" i="5" s="1"/>
  <c r="G281"/>
  <c r="G18"/>
  <c r="F8" i="3"/>
  <c r="F63" i="4"/>
  <c r="G164" i="5"/>
  <c r="I9"/>
  <c r="H164"/>
  <c r="G63" i="4"/>
  <c r="G147" i="3"/>
  <c r="H9" i="5"/>
  <c r="F147" i="3"/>
  <c r="B184" i="5" l="1"/>
  <c r="B185" s="1"/>
  <c r="B186" s="1"/>
  <c r="B181"/>
  <c r="B182" s="1"/>
  <c r="G148"/>
  <c r="F47" i="4"/>
  <c r="F256" s="1"/>
  <c r="F146" i="3"/>
  <c r="H148" i="5"/>
  <c r="G47" i="4"/>
  <c r="G256" s="1"/>
  <c r="G146" i="3"/>
  <c r="G9" i="5"/>
  <c r="I148"/>
  <c r="H47" i="4"/>
  <c r="H256" s="1"/>
  <c r="H146" i="3"/>
  <c r="B187" i="5" l="1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B213" s="1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183"/>
  <c r="I147"/>
  <c r="H128" i="3"/>
  <c r="G147" i="5"/>
  <c r="F128" i="3"/>
  <c r="H147" i="5"/>
  <c r="G128" i="3"/>
  <c r="B248" i="5" l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288" s="1"/>
  <c r="B289" s="1"/>
  <c r="B290" s="1"/>
  <c r="B291" s="1"/>
  <c r="B292" s="1"/>
  <c r="B244"/>
  <c r="B245" s="1"/>
  <c r="B246" s="1"/>
  <c r="B247" s="1"/>
  <c r="H129"/>
  <c r="H314" s="1"/>
  <c r="G313" i="3"/>
  <c r="G129" i="5"/>
  <c r="G314" s="1"/>
  <c r="F313" i="3"/>
  <c r="I129" i="5"/>
  <c r="I314" s="1"/>
  <c r="H313" i="3"/>
  <c r="B293" i="5" l="1"/>
  <c r="B294" s="1"/>
  <c r="B295" s="1"/>
  <c r="B296" s="1"/>
  <c r="B297" s="1"/>
  <c r="B298" s="1"/>
  <c r="B299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G315"/>
  <c r="G8"/>
  <c r="C18" i="8"/>
  <c r="C17" s="1"/>
  <c r="C16" s="1"/>
  <c r="C15" s="1"/>
  <c r="C10" s="1"/>
  <c r="C19" s="1"/>
  <c r="C9" s="1"/>
  <c r="F314" i="3"/>
  <c r="F257" i="4"/>
  <c r="I315" i="5"/>
  <c r="I8"/>
  <c r="H315"/>
  <c r="H8"/>
  <c r="E18" i="8"/>
  <c r="E17" s="1"/>
  <c r="E16" s="1"/>
  <c r="E15" s="1"/>
  <c r="E10" s="1"/>
  <c r="E19" s="1"/>
  <c r="E9" s="1"/>
  <c r="H314" i="3"/>
  <c r="H257" i="4"/>
  <c r="D18" i="8"/>
  <c r="D17" s="1"/>
  <c r="D16" s="1"/>
  <c r="D15" s="1"/>
  <c r="D10" s="1"/>
  <c r="D19" s="1"/>
  <c r="D9" s="1"/>
  <c r="G314" i="3"/>
  <c r="G257" i="4"/>
</calcChain>
</file>

<file path=xl/comments1.xml><?xml version="1.0" encoding="utf-8"?>
<comments xmlns="http://schemas.openxmlformats.org/spreadsheetml/2006/main">
  <authors>
    <author>tc={00BA002D-00B5-4C2F-9E3F-00D100070082}</author>
    <author>tc={D9BCEA7C-7525-8B02-6CAB-414F125FF4F1}</author>
    <author>tc={002A00F1-00AD-47B7-96C4-0040006D0051}</author>
    <author>tc={48225450-1D99-5439-E76F-ACB1A8132B91}</author>
    <author>tc={009100EA-0066-4089-8892-00CA00BA0086}</author>
    <author>tc={00F100F1-0002-47A0-9A5B-00AD002B009B}</author>
  </authors>
  <commentList>
    <comment ref="F24" authorId="0">
      <text>
        <r>
          <rPr>
            <b/>
            <sz val="9"/>
            <rFont val="Tahoma"/>
          </rPr>
          <t>grigorova_tm@mfnso.local:</t>
        </r>
        <r>
          <rPr>
            <sz val="9"/>
            <rFont val="Tahoma"/>
          </rPr>
          <t xml:space="preserve">
приоритетные-1162,6-33,34=1129,26
</t>
        </r>
      </text>
    </comment>
    <comment ref="F75" authorId="1">
      <text>
        <r>
          <rPr>
            <b/>
            <sz val="9"/>
            <rFont val="Tahoma"/>
          </rPr>
          <t>grigorova_tm@mfnso.local:</t>
        </r>
        <r>
          <rPr>
            <sz val="9"/>
            <rFont val="Tahoma"/>
          </rPr>
          <t xml:space="preserve">
приоритетные - 9,5
</t>
        </r>
      </text>
    </comment>
    <comment ref="F151" authorId="2">
      <text>
        <r>
          <rPr>
            <b/>
            <sz val="9"/>
            <rFont val="Tahoma"/>
          </rPr>
          <t>grigorova_tm@mfnso.local:</t>
        </r>
        <r>
          <rPr>
            <sz val="9"/>
            <rFont val="Tahoma"/>
          </rPr>
          <t xml:space="preserve">
приоритетные - 472,0-72,0=400,0
</t>
        </r>
      </text>
    </comment>
    <comment ref="F166" authorId="3">
      <text>
        <r>
          <rPr>
            <b/>
            <sz val="9"/>
            <rFont val="Tahoma"/>
          </rPr>
          <t>grigorova_tm@mfnso.local:</t>
        </r>
        <r>
          <rPr>
            <sz val="9"/>
            <rFont val="Tahoma"/>
          </rPr>
          <t xml:space="preserve">
9000,0-28,6(софин 555)=8971,4 - районные
</t>
        </r>
      </text>
    </comment>
    <comment ref="F222" authorId="4">
      <text>
        <r>
          <rPr>
            <b/>
            <sz val="9"/>
            <rFont val="Tahoma"/>
          </rPr>
          <t>grigorova_tm@mfnso.local:</t>
        </r>
        <r>
          <rPr>
            <sz val="9"/>
            <rFont val="Tahoma"/>
          </rPr>
          <t xml:space="preserve">
приоритетные-1591,7-319,3=1272,4
</t>
        </r>
      </text>
    </comment>
    <comment ref="F286" authorId="5">
      <text>
        <r>
          <rPr>
            <b/>
            <sz val="9"/>
            <rFont val="Tahoma"/>
          </rPr>
          <t>grigorova_tm@mfnso.local:</t>
        </r>
        <r>
          <rPr>
            <sz val="9"/>
            <rFont val="Tahoma"/>
          </rPr>
          <t xml:space="preserve">
приоритетные - 1443,0-354,3-30,0-25,0=1033,7
</t>
        </r>
      </text>
    </comment>
  </commentList>
</comments>
</file>

<file path=xl/sharedStrings.xml><?xml version="1.0" encoding="utf-8"?>
<sst xmlns="http://schemas.openxmlformats.org/spreadsheetml/2006/main" count="1941" uniqueCount="438">
  <si>
    <t>Приложение 1</t>
  </si>
  <si>
    <t>к решению "О бюджете Улыбинского сельсовета Искитимского района Новосибирской области на 2026 год и плановый период 2027 и 2028 годов"</t>
  </si>
  <si>
    <t>Доходы местного бюджета на 2026 год и плановый период 2027 и 2028 годов</t>
  </si>
  <si>
    <t>(тыс. рублей)</t>
  </si>
  <si>
    <t>№ строки</t>
  </si>
  <si>
    <t>Код классификации доходов бюджета</t>
  </si>
  <si>
    <t>Наименование кода классификации доходов бюджета</t>
  </si>
  <si>
    <t>Доходы 
бюджета
2026 год</t>
  </si>
  <si>
    <t>Доходы 
бюджета
2027 год</t>
  </si>
  <si>
    <t>Доходы 
бюджета
2028 год</t>
  </si>
  <si>
    <t>код главного администратора</t>
  </si>
  <si>
    <t>код группы</t>
  </si>
  <si>
    <t>код подгруппы</t>
  </si>
  <si>
    <t>код статьи</t>
  </si>
  <si>
    <t>код подстатьи</t>
  </si>
  <si>
    <t>код элемента</t>
  </si>
  <si>
    <t>код группы подвида</t>
  </si>
  <si>
    <t>код аналитической группы подвида</t>
  </si>
  <si>
    <t>1</t>
  </si>
  <si>
    <t>000</t>
  </si>
  <si>
    <t>00</t>
  </si>
  <si>
    <t>0000</t>
  </si>
  <si>
    <t>НАЛОГОВЫЕ И НЕНАЛОГОВЫЕ ДОХОДЫ</t>
  </si>
  <si>
    <t>2</t>
  </si>
  <si>
    <t>01</t>
  </si>
  <si>
    <t>НАЛОГОВЫЕ ДОХОДЫ</t>
  </si>
  <si>
    <t>3</t>
  </si>
  <si>
    <t>182</t>
  </si>
  <si>
    <t>02</t>
  </si>
  <si>
    <t>110</t>
  </si>
  <si>
    <t>Налог на доходы физических лиц</t>
  </si>
  <si>
    <t>4</t>
  </si>
  <si>
    <t>010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</si>
  <si>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</si>
  <si>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5</t>
  </si>
  <si>
    <t>03</t>
  </si>
  <si>
    <t>НАЛОГИ НА ТОВАРЫ (РАБОТЫ, УСЛУГИ), РЕАЛИЗУЕМЫЕ НА ТЕРРИТОРИИ РОССИЙСКОЙ ФЕДЕРАЦИИ</t>
  </si>
  <si>
    <t>6</t>
  </si>
  <si>
    <t>231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</si>
  <si>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</si>
  <si>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7</t>
  </si>
  <si>
    <t>241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</si>
  <si>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</si>
  <si>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8</t>
  </si>
  <si>
    <t>251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</si>
  <si>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</si>
  <si>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9</t>
  </si>
  <si>
    <t>261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</si>
  <si>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</si>
  <si>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</t>
  </si>
  <si>
    <t>05</t>
  </si>
  <si>
    <t>НАЛОГИ НА СОВОКУПНЫЙ ДОХОД</t>
  </si>
  <si>
    <t>11</t>
  </si>
  <si>
    <t>Единый сельскохозяйственный налог</t>
  </si>
  <si>
    <t>12</t>
  </si>
  <si>
    <t>06</t>
  </si>
  <si>
    <t>НАЛОГИ НА ИМУЩЕСТВО</t>
  </si>
  <si>
    <t>Налог на имущество физических лиц</t>
  </si>
  <si>
    <t>030</t>
  </si>
  <si>
    <t xml:space="preserve">Налог на имущество физических лиц, взимаемый по ставкам, применяемым к объектам налогообложения, расположенным в границах поселений </t>
  </si>
  <si>
    <t>13</t>
  </si>
  <si>
    <t>ЗЕМЕЛЬНЫЙ НАЛОГ</t>
  </si>
  <si>
    <t>14</t>
  </si>
  <si>
    <t>Земельный налог с организаций</t>
  </si>
  <si>
    <t>15</t>
  </si>
  <si>
    <t>033</t>
  </si>
  <si>
    <t>Земельный налог с организаций, обладающих земельным участком, расположенным в границах сельских поселений</t>
  </si>
  <si>
    <t>16</t>
  </si>
  <si>
    <t>040</t>
  </si>
  <si>
    <t>Земельный налог с физических лиц</t>
  </si>
  <si>
    <t>17</t>
  </si>
  <si>
    <t>043</t>
  </si>
  <si>
    <t xml:space="preserve">Земельный налог с физических лиц, обладающих земельным участком, расположенным в границах сельских поселений </t>
  </si>
  <si>
    <t>21</t>
  </si>
  <si>
    <t>08</t>
  </si>
  <si>
    <t>ГОСУДАРСТВЕННАЯ ПОШЛИНА</t>
  </si>
  <si>
    <t>22</t>
  </si>
  <si>
    <t>222</t>
  </si>
  <si>
    <t>04</t>
  </si>
  <si>
    <t>Государственная пошлина за совершение нотариальных действий должностными лицами, уполномоченными в соответствии с законодательными актами Российской Федерации на совершение нотариальных действий</t>
  </si>
  <si>
    <t>23</t>
  </si>
  <si>
    <t>020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</si>
  <si>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</si>
  <si>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18</t>
  </si>
  <si>
    <t>ДОХОДЫ ОТ ИСПОЛЬЗОВАНИЯ ИМУЩЕСТВА, НАХОДЯЩЕГОСЯ В ГОСУДАРСТВЕННОЙ И МУНИЦИПАЛЬНОЙ СОБСТВЕННОСТИ</t>
  </si>
  <si>
    <t>19</t>
  </si>
  <si>
    <t>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</si>
  <si>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</si>
  <si>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20</t>
  </si>
  <si>
    <t>025</t>
  </si>
  <si>
    <t>Доходы, получаемые в виде арендной платы, а также средства от продажи права на заключение договоров аренды на земли, находящиеся в собственности сельских поселений(за исключением земельных участков бюджетных и автономных учреждений)</t>
  </si>
  <si>
    <t>25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</si>
  <si>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</si>
  <si>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26</t>
  </si>
  <si>
    <t>035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</si>
  <si>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бюджетных и автономных учреждений субъектов)</t>
  </si>
  <si>
    <t>800</t>
  </si>
  <si>
    <t>09</t>
  </si>
  <si>
    <t>045</t>
  </si>
  <si>
    <t xml:space="preserve"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</t>
  </si>
  <si>
    <t xml:space="preserve"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</t>
  </si>
  <si>
    <t>27</t>
  </si>
  <si>
    <t>ДОХОДЫ ОТ ОКАЗАНИЯ ПЛАТНЫХ УСЛУГ И КОМПЕНСАЦИИ ЗАТРАТ ГОСУДАРСТВА</t>
  </si>
  <si>
    <t>28</t>
  </si>
  <si>
    <t>130</t>
  </si>
  <si>
    <t>Доходы от компенсации затрат государства</t>
  </si>
  <si>
    <t>29</t>
  </si>
  <si>
    <t>065</t>
  </si>
  <si>
    <t>Доходы, поступающие в порядке возмещения расходов, понесенных в связи с эксплуатацией имущества сельских поселений</t>
  </si>
  <si>
    <t>49</t>
  </si>
  <si>
    <t>990</t>
  </si>
  <si>
    <t>Прочие доходы от компенсации затрат государства</t>
  </si>
  <si>
    <t>50</t>
  </si>
  <si>
    <t>995</t>
  </si>
  <si>
    <t>Прочие доходы от компенсации затрат бюджетов сельских поселений</t>
  </si>
  <si>
    <t xml:space="preserve">17 </t>
  </si>
  <si>
    <t>ПРОЧИЕ НЕНАЛОГОВЫЕ ДОХОДЫ</t>
  </si>
  <si>
    <t>150</t>
  </si>
  <si>
    <t>Инициативные платежи, зачисляемые в бюджеты сельских поселений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</si>
  <si>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</si>
  <si>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</si>
  <si>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</si>
  <si>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24</t>
  </si>
  <si>
    <t>001</t>
  </si>
  <si>
    <t>Дотации на выравнивание бюджетной обеспеченности</t>
  </si>
  <si>
    <t>Дотации бюджетам сельских поселений на выравнивание бюджетной обеспеченности</t>
  </si>
  <si>
    <t>Субсидии бюджетам бюджетной системы Российской Федерации</t>
  </si>
  <si>
    <t>555</t>
  </si>
  <si>
    <t>Субсидии бюджетам сельских поселений на реализацию программ формирования современной городской среды</t>
  </si>
  <si>
    <t>900</t>
  </si>
  <si>
    <t>Субсидии бюджетам сельских поселений из местных бюджетов</t>
  </si>
  <si>
    <t>36</t>
  </si>
  <si>
    <t>999</t>
  </si>
  <si>
    <t>Прочие субсидии бюджетам сельских поселений</t>
  </si>
  <si>
    <t>30</t>
  </si>
  <si>
    <t>Субвенции бюджетам бюджетной системы Российской Федерации</t>
  </si>
  <si>
    <t>024</t>
  </si>
  <si>
    <t>Субвенции на выполнение передаваемых полномочий субъектов Российской Федерации</t>
  </si>
  <si>
    <t>31</t>
  </si>
  <si>
    <t>Субвенции бюджетам сельских поселений на выполнение передаваемых полномочий субъектов Российской Федерации</t>
  </si>
  <si>
    <t>32</t>
  </si>
  <si>
    <t>35</t>
  </si>
  <si>
    <t>118</t>
  </si>
  <si>
    <t>Субвенции бюджетам на осуществление первичного воинского учета на территориях, где отсутствуют военные комиссариаты</t>
  </si>
  <si>
    <t>33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</si>
  <si>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</si>
  <si>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34</t>
  </si>
  <si>
    <t>40</t>
  </si>
  <si>
    <t>Иные межбюджетные трансферты</t>
  </si>
  <si>
    <t>Прочие межбюджетные трансферты, передаваемые бюджетам сельских поселений</t>
  </si>
  <si>
    <t>85</t>
  </si>
  <si>
    <t>07</t>
  </si>
  <si>
    <t xml:space="preserve">Прочие безвозмездные поступления </t>
  </si>
  <si>
    <t>86</t>
  </si>
  <si>
    <t>Прочие безвозмездные поступления в бюджеты сельских поселений</t>
  </si>
  <si>
    <t>ВСЕГО</t>
  </si>
  <si>
    <t>Приложение 2</t>
  </si>
  <si>
    <t>к Решению "О бюджете Улыбинского сельсовета Искитимского района Новосибирской области на 2026 год и плановый период 2027 и 2028 годов"</t>
  </si>
  <si>
    <t>НОРМАТИВЫ РАСПРЕДЕЛЕНИЯ ДОХОДОВ МЕЖДУ БЮДЖЕТАМИ БЮДЖЕТНОЙ СИСТЕМЫ РОССИЙСКОЙ ФЕДЕРАЦИИ                                                                     НА 2026 ГОД И ПЛАНОВЫЙ ПЕРИОД 2027 И 2028 ГОДОВ</t>
  </si>
  <si>
    <t>Наименование вида доходов</t>
  </si>
  <si>
    <t>нормативы отчислений в местный бюджет</t>
  </si>
  <si>
    <t>НАЛОГ НА ИМУЩЕСТВО ФИЗИЧЕСКИХ ЛИЦ</t>
  </si>
  <si>
    <t>ЗАДОЛЖЕННОСТЬ И ПЕРЕРАСЧЕТЫ ПО ОТМЕНЕННЫМ НАЛОГАМ, СБОРАМ И ИНЫМ ОБЯЗАТЕЛЬНЫМ ПЛАТЕЖАМ</t>
  </si>
  <si>
    <t>Приложение 3</t>
  </si>
  <si>
    <t>РАСПРЕДЕЛЕНИЕ БЮДЖЕТНЫХ АССИГНОВАНИЙ ПО РАЗДЕЛАМ, ПОДРАЗДЕЛАМ, ЦЕЛЕВЫМ СТАТЬЯМ (МУНИЦИПАЛЬНЫМ ПРОГРАММАМ И НЕПРОГРАММНЫМ НАПРАВЛЕНИЯМ ДЕЯТЕЛЬНОСТИ), ГРУППАМ И ПОДГРУППАМ ВИДОВ РАСХОДОВ КЛАССИФИКАЦИИ РАСХОДОВ БЮДЖЕТОВ НА 2026 ГОД И ПЛАНОВЫЙ ПЕРИОД 2027 И 2028 ГОДОВ</t>
  </si>
  <si>
    <t>тыс. рублей</t>
  </si>
  <si>
    <t>Наименование</t>
  </si>
  <si>
    <t>РЗ</t>
  </si>
  <si>
    <t>ПР</t>
  </si>
  <si>
    <t>ЦСР</t>
  </si>
  <si>
    <t>ВР</t>
  </si>
  <si>
    <t xml:space="preserve">Сумма </t>
  </si>
  <si>
    <t>2026 год</t>
  </si>
  <si>
    <t>2027 год</t>
  </si>
  <si>
    <t>2028 год</t>
  </si>
  <si>
    <t>Общегосударственные вопросы</t>
  </si>
  <si>
    <t/>
  </si>
  <si>
    <t>Функционирование высшего должностного лица субъекта Российской Федерации и муниципального образования</t>
  </si>
  <si>
    <t>Непрограммные направления бюджета</t>
  </si>
  <si>
    <t>99.0.00.00000</t>
  </si>
  <si>
    <t>Глава муниципального образования</t>
  </si>
  <si>
    <t>99.0.00.03110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</si>
  <si>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</si>
  <si>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</si>
  <si>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>Обеспечение сбалансированности местных бюджетов</t>
  </si>
  <si>
    <t>99.0.00.70510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</si>
  <si>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</si>
  <si>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Расходы на выплаты по оплате труда работников государственных (муниципальных) органов</t>
  </si>
  <si>
    <t>99.0.00.00110</t>
  </si>
  <si>
    <t>Расходы на обеспечение функций государственных (муниципальных) органов</t>
  </si>
  <si>
    <t>99.0.00.00190</t>
  </si>
  <si>
    <t>Закупка товаров, работ и услуг для 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</si>
  <si>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</si>
  <si>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Иные бюджетные ассигнования</t>
  </si>
  <si>
    <t xml:space="preserve">Уплата налогов, сборов и иных платежей </t>
  </si>
  <si>
    <t>Решение вопросов в сфере административных правонарушений</t>
  </si>
  <si>
    <t>99.0.00.70190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</si>
  <si>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</si>
  <si>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Непрограммные направления  бюджета</t>
  </si>
  <si>
    <t>Иные межбюджетные трансферты бюджетам бюджетной системы</t>
  </si>
  <si>
    <t>99.0.00.00500</t>
  </si>
  <si>
    <t>Межбюджетные трансферты</t>
  </si>
  <si>
    <t>Обеспечение проведения выборов и референдумов</t>
  </si>
  <si>
    <t>Проведение выборов в представительные органы муниципального образования</t>
  </si>
  <si>
    <t>99.0.00.06060</t>
  </si>
  <si>
    <t>Резервные фонды</t>
  </si>
  <si>
    <t>Резервные фонды местных администраций</t>
  </si>
  <si>
    <t>99.0.00.20550</t>
  </si>
  <si>
    <t>Резервные средства</t>
  </si>
  <si>
    <t>Другие общегосударственные вопросы</t>
  </si>
  <si>
    <t>Оценка недвижимости, признание прав и регулирование отношений по государственной и муниципальной собственности</t>
  </si>
  <si>
    <t>99.0.00.00910</t>
  </si>
  <si>
    <t>Выполнение других обязательств государства</t>
  </si>
  <si>
    <t>99.0.00.00920</t>
  </si>
  <si>
    <t xml:space="preserve">Исполнение судебных актов </t>
  </si>
  <si>
    <t>Национальная оборона</t>
  </si>
  <si>
    <t>Мобилизационная и вневойсковая подготовка</t>
  </si>
  <si>
    <t>Прочие мобилизационные расходы</t>
  </si>
  <si>
    <t>99.0.00.01180</t>
  </si>
  <si>
    <t>Расходы на выплаты по оплате труда работников государственных (муниципальных органов) органов</t>
  </si>
  <si>
    <t>Осуществление первичного воинского учета на территориях, где отсутствуют военные комиссариаты</t>
  </si>
  <si>
    <t>99.0.00.51180</t>
  </si>
  <si>
    <r>
      <t>99.0.00.51180</t>
    </r>
    <r>
      <rPr>
        <sz val="11"/>
        <rFont val="Calibri"/>
      </rPr>
      <t/>
    </r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</si>
  <si>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</si>
  <si>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</si>
  <si>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Муниципальная программа "Обеспечение пожарной безопасности на территории Улыбинского сельсовета"</t>
  </si>
  <si>
    <t>50.0.00.00000</t>
  </si>
  <si>
    <t>Реализаци я мероприятий по пожарной безопасности на территории поселения</t>
  </si>
  <si>
    <t>50.0.00.02180</t>
  </si>
  <si>
    <t>Мероприятия по предупреждению и ликвидации последствий чрезвычайных ситуаций и стихийных бедствий природного и техногенного характера</t>
  </si>
  <si>
    <t>99.0.00.02180</t>
  </si>
  <si>
    <t>Национальная экономика</t>
  </si>
  <si>
    <t>Водное хозяйство</t>
  </si>
  <si>
    <t>Иные мероприятия  в области водных ресурсов</t>
  </si>
  <si>
    <t>99.0.00.83420</t>
  </si>
  <si>
    <t>Дорожное хозяйство (дорожные фонды)</t>
  </si>
  <si>
    <t>Муниципальная программа "Дорожное хозяйство на территории Улыбинского сельсовета"</t>
  </si>
  <si>
    <t>52.0.00.00000</t>
  </si>
  <si>
    <t>Реализация инициативного проекта ""</t>
  </si>
  <si>
    <t>52.0.00.70240</t>
  </si>
  <si>
    <t>Реализация социально значимых проектов в сфере развития общественной инфраструктуры</t>
  </si>
  <si>
    <t>52.0.00.70370</t>
  </si>
  <si>
    <t xml:space="preserve">Развитие автомобильных дорог местного значения на территории поселения </t>
  </si>
  <si>
    <t>52.0.00.9Д010</t>
  </si>
  <si>
    <t>Обеспечение безопасности дорожного движения на территории поселения</t>
  </si>
  <si>
    <t>52.0.00.9Д020</t>
  </si>
  <si>
    <t>Обеспечение устойчивого функционирования автомобильных дорог местного значения и искусственных сооружений на них, а также улично-дорожной сети в муниципальных образованиях Новосибирской области</t>
  </si>
  <si>
    <t>52.0.00.9Д160</t>
  </si>
  <si>
    <t>Финансовое обеспечение деятельности муниципальных образований Новосибирской области по управлению дорожным хозяйством</t>
  </si>
  <si>
    <t>52.0.00.9Д880</t>
  </si>
  <si>
    <t>Софинанансирование инициативного проекта ""</t>
  </si>
  <si>
    <t>52.0.00.S0240</t>
  </si>
  <si>
    <t>Софинансирование социально значимых проектов в сфере развития общественной инфраструктуры</t>
  </si>
  <si>
    <t>52.0.00.S0370</t>
  </si>
  <si>
    <t>Софинансирование по устойчивому функционированию автомобильных дорог местного значения и исскуственных сооружений на них, а также улично-дорожной сети</t>
  </si>
  <si>
    <t>52.0.00.SД160</t>
  </si>
  <si>
    <t>Софинансирование финансового обеспечения деятельности муниципальных образований Новосибирской области по управлению дорожным хозяйством</t>
  </si>
  <si>
    <t>52.0.00.SД880</t>
  </si>
  <si>
    <t xml:space="preserve">Мероприятия по развитию автомобильных дорог местного значения и обеспечение безопасности дорожного движения на территории поселения </t>
  </si>
  <si>
    <t>99.0.00.06070</t>
  </si>
  <si>
    <t>99.0.00.70370</t>
  </si>
  <si>
    <t>99.0.00.S0370</t>
  </si>
  <si>
    <t>Жилищно-коммунальное хозяйство</t>
  </si>
  <si>
    <t>Жилищное хозяйство</t>
  </si>
  <si>
    <t>Непрограммные направления расходов</t>
  </si>
  <si>
    <t xml:space="preserve">Мероприятия в области жилищно-коммунального хозяйства </t>
  </si>
  <si>
    <t>99.0.00.08260</t>
  </si>
  <si>
    <t>Иные мероприятия  в области жилищного хозяйства</t>
  </si>
  <si>
    <t>99.0.00.08270</t>
  </si>
  <si>
    <t>Коммунальное хозяйство</t>
  </si>
  <si>
    <t>Муниципальная программа "Газификация территории  _______ сельсовета</t>
  </si>
  <si>
    <t>51.0.00.00000</t>
  </si>
  <si>
    <t>Мероприятия  "Газификация территории поселения"</t>
  </si>
  <si>
    <t>51.0.00.04020</t>
  </si>
  <si>
    <t>Мероприятия по газификации поселения</t>
  </si>
  <si>
    <t>99.0.00.04020</t>
  </si>
  <si>
    <t>Благоустройство</t>
  </si>
  <si>
    <t>Муниципальная программа "Благоустройство территории  Улыбинского сельсовета"</t>
  </si>
  <si>
    <t>58.0.00.00000</t>
  </si>
  <si>
    <t>Подпрограмма "Уличное освещение" муниципальной программы "Благоустройство территории  Улыбинского сельсовета"</t>
  </si>
  <si>
    <t>58.1.00.00000</t>
  </si>
  <si>
    <t>Мероприятие  "Уличное освещение" по благоустройству территории поселения</t>
  </si>
  <si>
    <t>58.1.00.01000</t>
  </si>
  <si>
    <t>58.1.00.70510</t>
  </si>
  <si>
    <t>Подпрограмма "Озеленение" муниципальной программы "Благоустройство территории __________ сельсовета</t>
  </si>
  <si>
    <t>58.2.00.00000</t>
  </si>
  <si>
    <t>Мероприятие "Озеленение" по благоустройству территории поселения</t>
  </si>
  <si>
    <t>58.2.00.03000</t>
  </si>
  <si>
    <t>Подпрограмма "Организация и содержание мест захоронения" муниципальной программы "Благоустройство территории  Улыбинского сельсовета"</t>
  </si>
  <si>
    <t>58.3.00.00000</t>
  </si>
  <si>
    <t>Мероприятие "Организация и содержание мест захоронения" по благоустройству территории поселения</t>
  </si>
  <si>
    <t>58.3.00.04000</t>
  </si>
  <si>
    <t>Подпрограмма "Прочие мероприятия по благоустройству территории сельского поселения" муниципальной программы "Благоустройство территории  Улыбинского сельсовета"</t>
  </si>
  <si>
    <t>58.4.00.00000</t>
  </si>
  <si>
    <t xml:space="preserve">Мероприятие  "Прочие мероприятия по благоустройству территории сельских поселений" </t>
  </si>
  <si>
    <t>58.4.00.05000</t>
  </si>
  <si>
    <t>Реализация инициативных проектов</t>
  </si>
  <si>
    <t>58.4.00.70240</t>
  </si>
  <si>
    <t>58.4.00.70370</t>
  </si>
  <si>
    <t>58.4.00.70510</t>
  </si>
  <si>
    <t>Софинанансирование инициативных проектов</t>
  </si>
  <si>
    <t>58.4.00.S0240</t>
  </si>
  <si>
    <t>58.4.00.S0370</t>
  </si>
  <si>
    <t>Реализация мероприятий в рамках регионального проекта "Формирование комфортной городской среды"</t>
  </si>
  <si>
    <t>58.4.И4.00000</t>
  </si>
  <si>
    <t>Формирование современной городской среды</t>
  </si>
  <si>
    <t>58.4.И4.55550</t>
  </si>
  <si>
    <t>Закупка товаров, работ и услуг для обеспечения государственных (муниципальных) нужд</t>
  </si>
  <si>
    <t>Уличное освещение</t>
  </si>
  <si>
    <t>99.0.00.01000</t>
  </si>
  <si>
    <t>Озеленение</t>
  </si>
  <si>
    <t>99.0.00.03000</t>
  </si>
  <si>
    <t>Организация и содержание мест захоронения</t>
  </si>
  <si>
    <t>99.0.00.04000</t>
  </si>
  <si>
    <t>Прочие мероприятия по благоустройству территории поселения</t>
  </si>
  <si>
    <t>99.0.00.05000</t>
  </si>
  <si>
    <t>99.0.F2.00000</t>
  </si>
  <si>
    <t>Благоустройство общественных пространств</t>
  </si>
  <si>
    <t>99.0.F2.55552</t>
  </si>
  <si>
    <t>Молодежная политика и оздоровление детей</t>
  </si>
  <si>
    <t>Муниципальная программа " Молодежная политика и оздоровление детей на территории  __________ сельсовета"</t>
  </si>
  <si>
    <t>63.0.00.00000</t>
  </si>
  <si>
    <t>Мероприятия по развитию молодежной политики и оздоровление детей</t>
  </si>
  <si>
    <t>63.0.00.08280</t>
  </si>
  <si>
    <t>99.0.00.08280</t>
  </si>
  <si>
    <t>Культура, кинематография</t>
  </si>
  <si>
    <t>Культура</t>
  </si>
  <si>
    <t xml:space="preserve">Муниципальная программа "Сохранение и развитие культуры на территории  Улыбинского сельсовета"
</t>
  </si>
  <si>
    <t>59.0.00.00000</t>
  </si>
  <si>
    <t xml:space="preserve">Мероприятия по сохранению памятников и других мемориальных объектов, увековечивающих память о защитниках Отечества </t>
  </si>
  <si>
    <t>59.0.00.40580</t>
  </si>
  <si>
    <t>Мероприятия  "Сохранение и развитие культуры" на территории поселения</t>
  </si>
  <si>
    <t>59.0.00.40590</t>
  </si>
  <si>
    <t>Расходы на выплаты персоналу казенных учреждений</t>
  </si>
  <si>
    <t>Предоставление субсидий бюджетным, автономным учреждениям и иным некоммерческим организациям</t>
  </si>
  <si>
    <t>Субсидии бюджетным учреждениям</t>
  </si>
  <si>
    <t>59.0.00.70370</t>
  </si>
  <si>
    <t>59.0.00.70510</t>
  </si>
  <si>
    <t>Закупка товаров, работ и услуг для государственных (муниципальных) нужд</t>
  </si>
  <si>
    <t>Установка мемориальных знаков на воинских захоронениях</t>
  </si>
  <si>
    <t>59.0.00.L2992</t>
  </si>
  <si>
    <t>59.0.00.S0370</t>
  </si>
  <si>
    <t>Реализация мероприятий в рамках регионального проекта "Обеспечение качественно нового уровня развития инфраструктуры культуры  ("Культурная среда")"</t>
  </si>
  <si>
    <t>59.0.A1.00000</t>
  </si>
  <si>
    <t>Развитие сети учреждений культурно-досугового типа</t>
  </si>
  <si>
    <t>59.0.A1.55130</t>
  </si>
  <si>
    <t>99.0.00.40580</t>
  </si>
  <si>
    <t>Мероприятия по сохранению и развитию культуры на территории поселения</t>
  </si>
  <si>
    <t>99.0.00.40590</t>
  </si>
  <si>
    <t>Обеспечение сбалансированности бюджета</t>
  </si>
  <si>
    <t>Социальная политика</t>
  </si>
  <si>
    <t>Пенсионное обеспечение</t>
  </si>
  <si>
    <t xml:space="preserve">Непрограммные направления бюджета
</t>
  </si>
  <si>
    <t>Доплаты к пенсиям государственных служащих субъектов Российской Федерации и муниципальных служащих</t>
  </si>
  <si>
    <t>99.0.00.02020</t>
  </si>
  <si>
    <t>Социальное обеспечение и иные выплаты населению</t>
  </si>
  <si>
    <t xml:space="preserve">Публичные нормативные социальные выплаты гражданам </t>
  </si>
  <si>
    <t>Физическая культура и спорт</t>
  </si>
  <si>
    <t>Массовый спорт</t>
  </si>
  <si>
    <t>Муниципальная программа "Физическая культура и спорт  Улыбинского сельсовета"</t>
  </si>
  <si>
    <t>60.0.00.00000</t>
  </si>
  <si>
    <t xml:space="preserve">Мероприятия "Физическая культура и спорт" на территории поселения </t>
  </si>
  <si>
    <t>60.0.00.01590</t>
  </si>
  <si>
    <t>Уплата налогов, сборов и иных платежей</t>
  </si>
  <si>
    <t>60.0.00.70510</t>
  </si>
  <si>
    <t>Укрепление, приведение в нормативное состояние и развитие спортивной инфраструктуры муниципальных образований</t>
  </si>
  <si>
    <t>60.0.00.70740</t>
  </si>
  <si>
    <t>Софинансирование мероприятий по укреплению, приведению в нормативное состояние и развитию спортивной инфраструктуры муниципальных образований</t>
  </si>
  <si>
    <t>60.0.00.S0740</t>
  </si>
  <si>
    <t>Другие вопросы в области физической культуры и спорта</t>
  </si>
  <si>
    <t xml:space="preserve">Муниципальная программа "Физическая культура и спорт   ________ сельсовета </t>
  </si>
  <si>
    <t>Развитие физической культуры и спорта в поселении</t>
  </si>
  <si>
    <t>99.0.00.01590</t>
  </si>
  <si>
    <t>Условно-утвержденные расходы</t>
  </si>
  <si>
    <t>99.0.00.99990</t>
  </si>
  <si>
    <t>Итого расходов</t>
  </si>
  <si>
    <t>Приложнение 4</t>
  </si>
  <si>
    <t>РАСПРЕДЕЛЕНИЕ БЮДЖЕТНЫХ АССИГНОВАНИЙ ПО ЦЕЛЕВЫМ СТАТЬЯМ (МУНИЦИПАЛЬНЫМ ПРОГРАММАМ И НЕПРОГРАММНЫМ НАПРАВЛЕНИЯМ ДЕЯТЕЛЬНОСТИ), ГРУППАМ И ПОДГРУППАМ ВИДОВ РАСХОДОВ КЛАССИФИКАЦИИ РАСХОДОВ БЮДЖЕТОВ НА 2026 ГОД И ПЛАНОВЫЙ ПЕРИОД 2027 И 2028 ГОДОВ</t>
  </si>
  <si>
    <t>Сумма</t>
  </si>
  <si>
    <t>240</t>
  </si>
  <si>
    <t>Приложение 5</t>
  </si>
  <si>
    <t>ВЕДОМСТВЕННАЯ СТРУКТУРА РАСХОДОВ МЕСТНОГО БЮДЖЕТА НА 2026 ГОД И ПЛАНОВЫЙ ПЕРИОД 2027 И 2028 годов</t>
  </si>
  <si>
    <t>ГРБС</t>
  </si>
  <si>
    <t>администрация Улыбинского сельсовета Искитмского района Новосибирской области</t>
  </si>
  <si>
    <t>Приложение 6</t>
  </si>
  <si>
    <t>РАСПРЕДЕЛЕНИЕ БЮДЖЕТНЫХ АССИГНОВАНИЙ НА ИСПОЛНЕНИЕ ПУБЛИЧНЫХ НОРМАТИВНЫХ ОБЯЗАТЕЛЬСТВ НА 2026 ГОД И ПЛАНОВЫЙ ПЕРИОД 2027 И 2028 ГОДОВ</t>
  </si>
  <si>
    <t>Приложение 7</t>
  </si>
  <si>
    <t>РАСПРЕДЕЛЕНИЕ ИНЫХ  МЕЖБЮДЖЕТНЫХ ТРАНСФЕРТОВ НА РЕАЛИЗАЦИЮ МЕРОПРИЯТИЙ ПО ОСУЩЕСТВЛЕНИЮ ВНЕШНЕГО МУНИЦИПАЛЬНОГО ФИНАНСОВОГО КОНТРОЛЯ НА 2026 ГОД И ПЛАНОВЫЙ ПЕРИОД 2027 И 2028 ГОДОВ</t>
  </si>
  <si>
    <t>Наименование муниципального образования</t>
  </si>
  <si>
    <t>Искитимский муниципальный район</t>
  </si>
  <si>
    <t>Итого</t>
  </si>
  <si>
    <t>Приложение 8</t>
  </si>
  <si>
    <t xml:space="preserve">           ИСТОЧНИКИ ФИНАНСИРОВАНИЯ ДЕФИЦИТА МЕСТНОГО БЮДЖЕТА НА 2026 ГОД И ПЛАНОВЫЙ ПЕРИОД 2027 И 2028 ГОДОВ </t>
  </si>
  <si>
    <t>тыс.рублей</t>
  </si>
  <si>
    <t>КОД</t>
  </si>
  <si>
    <t>Наименование кода группы, подгруппы, статьи и вида источников финансирования дефицитов бюджетов</t>
  </si>
  <si>
    <t xml:space="preserve"> 01 00 00 00 00 0000 000</t>
  </si>
  <si>
    <t>Источники внутреннего финансирования дефицита местного бюджета, в том числе:</t>
  </si>
  <si>
    <t>01 05 00 00 00 0000 000</t>
  </si>
  <si>
    <t>Изменение остатков средств на счетах по учету средств бюджета</t>
  </si>
  <si>
    <t>01 05 00 00 00 0000 500</t>
  </si>
  <si>
    <t>Увеличение остатков средств бюджета поселения</t>
  </si>
  <si>
    <t>01 05 02 00 00 0000 500</t>
  </si>
  <si>
    <t>Увеличение прочих остатков средств бюджета</t>
  </si>
  <si>
    <t>01 05 02 01 00 0000 510</t>
  </si>
  <si>
    <t xml:space="preserve">Увеличение прочих остатков денежных средств бюджета </t>
  </si>
  <si>
    <t>01 05 02 01 10 0000 510</t>
  </si>
  <si>
    <t>Увеличение прочих остатков денежных средств бюджета поселения</t>
  </si>
  <si>
    <t>01 05 00 00 00 0000 600</t>
  </si>
  <si>
    <t>Уменьшение остатков средств бюджета</t>
  </si>
  <si>
    <t>01 05 02 00 00 0000 600</t>
  </si>
  <si>
    <t>Уменьшение прочих остатков средств бюджета</t>
  </si>
  <si>
    <t xml:space="preserve"> 01 05 02 01 00 0000 610</t>
  </si>
  <si>
    <t>Уменьшение прочих остатков денежных средств бюджета</t>
  </si>
  <si>
    <t>01 05 02 01 10 0000 610</t>
  </si>
  <si>
    <t>Уменьшение прочих остатков денежных средств бюджета поселения</t>
  </si>
  <si>
    <t>ИТОГО</t>
  </si>
  <si>
    <t>Приложение 9</t>
  </si>
  <si>
    <t xml:space="preserve">                                                   ПРОГРАММА МУНИЦИПАЛЬНЫХ ВНУТРЕННИХ ЗАИМСТВОВАНИЙ УЛЫБИНСКОГО СЕЛЬСОВЕТА НА 2026 ГОД И ПЛАНОВЫЙ ПЕРИОД  2027 И 2028 ГОДОВ</t>
  </si>
  <si>
    <r>
      <t>Муниципальные  внутренние заимствования,              в том числе</t>
    </r>
    <r>
      <rPr>
        <sz val="10"/>
        <rFont val="Times New Roman"/>
      </rPr>
      <t xml:space="preserve"> </t>
    </r>
  </si>
  <si>
    <t>2027год</t>
  </si>
  <si>
    <t>Объем
привлечения</t>
  </si>
  <si>
    <t>Предельные сроки погашения</t>
  </si>
  <si>
    <t>Объем средств, направляемых на погашение</t>
  </si>
  <si>
    <t>-</t>
  </si>
  <si>
    <t>Кредиты, привлекаемые от кредитных организаций</t>
  </si>
  <si>
    <t>Кредиты, привлекаемые от других бюджетов бюджетной системы Российской Федерации</t>
  </si>
  <si>
    <t>Приложение 10</t>
  </si>
  <si>
    <t>ПРОГРАММА МУНИЦИПАЛЬНЫХ ГАРАНТИЙ УЛЫБИНСКОГО СЕЛЬСОВЕТА В ВАЛЮТЕ РОССИЙСКОЙ ФЕДЕРАЦИИ НА 2026 ГОД И ПЛАНОВЫЙ ПЕРИОД  2027 И 2028 ГОДОВ</t>
  </si>
  <si>
    <t>№ п/п</t>
  </si>
  <si>
    <t>Цель гарантирования</t>
  </si>
  <si>
    <t>Общий объем гарантий, тыс. рублей</t>
  </si>
  <si>
    <t>Категория принципалов</t>
  </si>
  <si>
    <t>Наличие права регрессного требования</t>
  </si>
  <si>
    <t>Иные условия предоставления и исполнения государственных гарантий</t>
  </si>
  <si>
    <t xml:space="preserve">2026 год </t>
  </si>
  <si>
    <t xml:space="preserve">2027 год </t>
  </si>
  <si>
    <t xml:space="preserve">2028 год </t>
  </si>
</sst>
</file>

<file path=xl/styles.xml><?xml version="1.0" encoding="utf-8"?>
<styleSheet xmlns="http://schemas.openxmlformats.org/spreadsheetml/2006/main">
  <numFmts count="12">
    <numFmt numFmtId="164" formatCode="#,##0.0"/>
    <numFmt numFmtId="165" formatCode="0.0"/>
    <numFmt numFmtId="166" formatCode="0.0%"/>
    <numFmt numFmtId="167" formatCode="00"/>
    <numFmt numFmtId="168" formatCode="000\ 00\ 00"/>
    <numFmt numFmtId="169" formatCode="000"/>
    <numFmt numFmtId="170" formatCode="#,##0.0;[Red]&quot;-&quot;#,##0.0"/>
    <numFmt numFmtId="171" formatCode="00;[Red]\-00;&quot;&quot;"/>
    <numFmt numFmtId="172" formatCode="#,##0.0;[Red]&quot;-&quot;#,##0.0;0.0"/>
    <numFmt numFmtId="173" formatCode="#,##0.00;[Red]&quot;-&quot;#,##0.00;0.00"/>
    <numFmt numFmtId="174" formatCode="#,##0.00000"/>
    <numFmt numFmtId="175" formatCode="#,##0.0;[Red]\-#,##0.0"/>
  </numFmts>
  <fonts count="23">
    <font>
      <sz val="11"/>
      <color theme="1"/>
      <name val="Calibri"/>
      <scheme val="minor"/>
    </font>
    <font>
      <sz val="10"/>
      <name val="Arial"/>
    </font>
    <font>
      <sz val="10"/>
      <name val="Times New Roman"/>
    </font>
    <font>
      <sz val="10"/>
      <name val="Arial Cyr"/>
    </font>
    <font>
      <b/>
      <sz val="10"/>
      <name val="Arial Cyr"/>
    </font>
    <font>
      <b/>
      <sz val="10"/>
      <name val="Times New Roman"/>
    </font>
    <font>
      <b/>
      <i/>
      <sz val="10"/>
      <name val="Times New Roman"/>
    </font>
    <font>
      <b/>
      <sz val="12"/>
      <name val="Times New Roman"/>
    </font>
    <font>
      <sz val="12"/>
      <name val="Times New Roman"/>
    </font>
    <font>
      <sz val="11"/>
      <name val="Calibri"/>
      <scheme val="minor"/>
    </font>
    <font>
      <sz val="12"/>
      <name val="Arial"/>
    </font>
    <font>
      <sz val="12"/>
      <color indexed="2"/>
      <name val="Times New Roman"/>
    </font>
    <font>
      <b/>
      <sz val="10"/>
      <name val="Arial"/>
    </font>
    <font>
      <sz val="10"/>
      <color indexed="2"/>
      <name val="Arial"/>
    </font>
    <font>
      <sz val="12"/>
      <color theme="1"/>
      <name val="Calibri"/>
      <scheme val="minor"/>
    </font>
    <font>
      <sz val="14"/>
      <name val="Times New Roman"/>
    </font>
    <font>
      <b/>
      <sz val="14"/>
      <name val="Times New Roman"/>
    </font>
    <font>
      <sz val="12"/>
      <color theme="1"/>
      <name val="Times New Roman"/>
    </font>
    <font>
      <b/>
      <sz val="12"/>
      <color theme="1"/>
      <name val="Times New Roman"/>
    </font>
    <font>
      <sz val="11"/>
      <name val="Times New Roman"/>
    </font>
    <font>
      <sz val="11"/>
      <name val="Calibri"/>
    </font>
    <font>
      <b/>
      <sz val="9"/>
      <name val="Tahoma"/>
    </font>
    <font>
      <sz val="9"/>
      <name val="Tahoma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theme="0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indexed="65"/>
      </patternFill>
    </fill>
    <fill>
      <patternFill patternType="solid">
        <fgColor theme="0"/>
        <bgColor theme="8" tint="0.79998168889431442"/>
      </patternFill>
    </fill>
    <fill>
      <patternFill patternType="solid">
        <fgColor theme="0"/>
        <bgColor indexed="5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1" fillId="0" borderId="0"/>
    <xf numFmtId="0" fontId="3" fillId="0" borderId="0"/>
  </cellStyleXfs>
  <cellXfs count="335">
    <xf numFmtId="0" fontId="0" fillId="0" borderId="0" xfId="0"/>
    <xf numFmtId="0" fontId="0" fillId="0" borderId="0" xfId="0"/>
    <xf numFmtId="49" fontId="0" fillId="0" borderId="0" xfId="0" applyNumberFormat="1"/>
    <xf numFmtId="0" fontId="4" fillId="0" borderId="0" xfId="0" applyFont="1" applyAlignment="1">
      <alignment wrapText="1"/>
    </xf>
    <xf numFmtId="0" fontId="4" fillId="0" borderId="0" xfId="0" quotePrefix="1" applyFont="1" applyAlignment="1">
      <alignment wrapText="1"/>
    </xf>
    <xf numFmtId="49" fontId="4" fillId="0" borderId="0" xfId="0" quotePrefix="1" applyNumberFormat="1" applyFont="1" applyAlignment="1">
      <alignment wrapText="1"/>
    </xf>
    <xf numFmtId="164" fontId="5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right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top"/>
    </xf>
    <xf numFmtId="49" fontId="2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164" fontId="5" fillId="2" borderId="1" xfId="0" applyNumberFormat="1" applyFont="1" applyFill="1" applyBorder="1" applyAlignment="1">
      <alignment horizontal="right" vertical="center"/>
    </xf>
    <xf numFmtId="49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vertical="top" wrapText="1"/>
    </xf>
    <xf numFmtId="164" fontId="2" fillId="0" borderId="0" xfId="0" applyNumberFormat="1" applyFont="1" applyAlignment="1">
      <alignment vertical="top"/>
    </xf>
    <xf numFmtId="0" fontId="2" fillId="0" borderId="1" xfId="0" applyFont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vertical="top" wrapText="1"/>
    </xf>
    <xf numFmtId="164" fontId="6" fillId="2" borderId="1" xfId="0" applyNumberFormat="1" applyFont="1" applyFill="1" applyBorder="1" applyAlignment="1">
      <alignment horizontal="right" vertical="center"/>
    </xf>
    <xf numFmtId="165" fontId="2" fillId="2" borderId="1" xfId="0" applyNumberFormat="1" applyFont="1" applyFill="1" applyBorder="1" applyAlignment="1">
      <alignment horizontal="right" vertical="center" wrapText="1"/>
    </xf>
    <xf numFmtId="165" fontId="3" fillId="2" borderId="1" xfId="0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vertical="top"/>
    </xf>
    <xf numFmtId="164" fontId="5" fillId="3" borderId="1" xfId="0" applyNumberFormat="1" applyFont="1" applyFill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right" vertical="center" wrapText="1"/>
    </xf>
    <xf numFmtId="0" fontId="3" fillId="0" borderId="0" xfId="4" applyFont="1"/>
    <xf numFmtId="0" fontId="2" fillId="0" borderId="0" xfId="2" applyFont="1" applyAlignment="1" applyProtection="1">
      <alignment horizontal="right" vertical="top" wrapText="1"/>
      <protection hidden="1"/>
    </xf>
    <xf numFmtId="0" fontId="8" fillId="0" borderId="1" xfId="2" applyFont="1" applyBorder="1" applyAlignment="1" applyProtection="1">
      <alignment horizontal="center" vertical="center" wrapText="1"/>
      <protection hidden="1"/>
    </xf>
    <xf numFmtId="0" fontId="2" fillId="0" borderId="1" xfId="4" applyFont="1" applyBorder="1" applyAlignment="1">
      <alignment vertical="center"/>
    </xf>
    <xf numFmtId="166" fontId="2" fillId="0" borderId="1" xfId="4" applyNumberFormat="1" applyFont="1" applyBorder="1" applyAlignment="1">
      <alignment horizontal="center" vertical="center"/>
    </xf>
    <xf numFmtId="0" fontId="2" fillId="0" borderId="1" xfId="4" applyFont="1" applyBorder="1" applyAlignment="1">
      <alignment horizontal="justify" vertical="center" wrapText="1"/>
    </xf>
    <xf numFmtId="0" fontId="1" fillId="0" borderId="0" xfId="1" applyFont="1"/>
    <xf numFmtId="0" fontId="2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right" vertical="top" wrapText="1"/>
    </xf>
    <xf numFmtId="0" fontId="9" fillId="0" borderId="0" xfId="0" applyFont="1" applyAlignment="1">
      <alignment horizontal="right" vertical="top" wrapText="1"/>
    </xf>
    <xf numFmtId="0" fontId="10" fillId="0" borderId="0" xfId="1" applyFont="1"/>
    <xf numFmtId="0" fontId="8" fillId="0" borderId="7" xfId="1" applyFont="1" applyBorder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horizontal="left" vertical="center" wrapText="1"/>
      <protection hidden="1"/>
    </xf>
    <xf numFmtId="167" fontId="7" fillId="0" borderId="1" xfId="1" applyNumberFormat="1" applyFont="1" applyBorder="1" applyAlignment="1" applyProtection="1">
      <alignment horizontal="center" vertical="center"/>
      <protection hidden="1"/>
    </xf>
    <xf numFmtId="168" fontId="7" fillId="0" borderId="1" xfId="1" applyNumberFormat="1" applyFont="1" applyBorder="1" applyAlignment="1" applyProtection="1">
      <alignment horizontal="center" vertical="center" wrapText="1"/>
      <protection hidden="1"/>
    </xf>
    <xf numFmtId="169" fontId="7" fillId="0" borderId="1" xfId="1" applyNumberFormat="1" applyFont="1" applyBorder="1" applyAlignment="1" applyProtection="1">
      <alignment horizontal="center" vertical="center"/>
      <protection hidden="1"/>
    </xf>
    <xf numFmtId="164" fontId="7" fillId="0" borderId="1" xfId="1" applyNumberFormat="1" applyFont="1" applyBorder="1" applyAlignment="1" applyProtection="1">
      <alignment horizontal="right" vertical="center"/>
      <protection hidden="1"/>
    </xf>
    <xf numFmtId="170" fontId="7" fillId="0" borderId="1" xfId="1" applyNumberFormat="1" applyFont="1" applyBorder="1" applyAlignment="1" applyProtection="1">
      <alignment horizontal="right" vertical="center"/>
      <protection hidden="1"/>
    </xf>
    <xf numFmtId="0" fontId="7" fillId="0" borderId="1" xfId="1" applyFont="1" applyBorder="1" applyAlignment="1" applyProtection="1">
      <alignment horizontal="left" vertical="top" wrapText="1"/>
      <protection hidden="1"/>
    </xf>
    <xf numFmtId="0" fontId="8" fillId="0" borderId="1" xfId="1" applyFont="1" applyBorder="1" applyAlignment="1" applyProtection="1">
      <alignment horizontal="left" vertical="top" wrapText="1"/>
      <protection hidden="1"/>
    </xf>
    <xf numFmtId="167" fontId="8" fillId="0" borderId="1" xfId="1" applyNumberFormat="1" applyFont="1" applyBorder="1" applyAlignment="1" applyProtection="1">
      <alignment horizontal="center" vertical="center"/>
      <protection hidden="1"/>
    </xf>
    <xf numFmtId="168" fontId="8" fillId="0" borderId="1" xfId="1" applyNumberFormat="1" applyFont="1" applyBorder="1" applyAlignment="1" applyProtection="1">
      <alignment horizontal="center" vertical="center" wrapText="1"/>
      <protection hidden="1"/>
    </xf>
    <xf numFmtId="169" fontId="8" fillId="0" borderId="1" xfId="1" applyNumberFormat="1" applyFont="1" applyBorder="1" applyAlignment="1" applyProtection="1">
      <alignment horizontal="center" vertical="center"/>
      <protection hidden="1"/>
    </xf>
    <xf numFmtId="164" fontId="8" fillId="0" borderId="1" xfId="1" applyNumberFormat="1" applyFont="1" applyBorder="1" applyAlignment="1" applyProtection="1">
      <alignment horizontal="right" vertical="center"/>
      <protection hidden="1"/>
    </xf>
    <xf numFmtId="170" fontId="8" fillId="0" borderId="1" xfId="1" applyNumberFormat="1" applyFont="1" applyBorder="1" applyAlignment="1" applyProtection="1">
      <alignment horizontal="right" vertical="center"/>
      <protection hidden="1"/>
    </xf>
    <xf numFmtId="164" fontId="8" fillId="5" borderId="1" xfId="1" applyNumberFormat="1" applyFont="1" applyFill="1" applyBorder="1" applyAlignment="1" applyProtection="1">
      <alignment horizontal="right" vertical="center"/>
      <protection hidden="1"/>
    </xf>
    <xf numFmtId="170" fontId="8" fillId="5" borderId="1" xfId="1" applyNumberFormat="1" applyFont="1" applyFill="1" applyBorder="1" applyAlignment="1" applyProtection="1">
      <alignment horizontal="right" vertical="center"/>
      <protection hidden="1"/>
    </xf>
    <xf numFmtId="0" fontId="1" fillId="0" borderId="0" xfId="1" applyFont="1" applyAlignment="1">
      <alignment horizontal="left" vertical="top"/>
    </xf>
    <xf numFmtId="169" fontId="8" fillId="0" borderId="1" xfId="1" applyNumberFormat="1" applyFont="1" applyBorder="1" applyAlignment="1" applyProtection="1">
      <alignment horizontal="left" vertical="top"/>
      <protection hidden="1"/>
    </xf>
    <xf numFmtId="164" fontId="8" fillId="5" borderId="7" xfId="1" applyNumberFormat="1" applyFont="1" applyFill="1" applyBorder="1" applyAlignment="1" applyProtection="1">
      <alignment horizontal="right" vertical="center"/>
      <protection hidden="1"/>
    </xf>
    <xf numFmtId="170" fontId="8" fillId="5" borderId="7" xfId="1" applyNumberFormat="1" applyFont="1" applyFill="1" applyBorder="1" applyAlignment="1" applyProtection="1">
      <alignment horizontal="right" vertical="center"/>
      <protection hidden="1"/>
    </xf>
    <xf numFmtId="0" fontId="7" fillId="5" borderId="1" xfId="1" applyFont="1" applyFill="1" applyBorder="1" applyAlignment="1" applyProtection="1">
      <alignment horizontal="left" vertical="top" wrapText="1"/>
      <protection hidden="1"/>
    </xf>
    <xf numFmtId="0" fontId="11" fillId="0" borderId="1" xfId="1" applyFont="1" applyBorder="1" applyAlignment="1" applyProtection="1">
      <alignment horizontal="left" vertical="top" wrapText="1"/>
      <protection hidden="1"/>
    </xf>
    <xf numFmtId="0" fontId="8" fillId="0" borderId="1" xfId="0" applyFont="1" applyBorder="1" applyAlignment="1" applyProtection="1">
      <alignment horizontal="left" vertical="center" wrapText="1"/>
    </xf>
    <xf numFmtId="0" fontId="11" fillId="0" borderId="1" xfId="1" applyFont="1" applyBorder="1" applyAlignment="1" applyProtection="1">
      <alignment horizontal="left" vertical="center" wrapText="1"/>
      <protection hidden="1"/>
    </xf>
    <xf numFmtId="167" fontId="8" fillId="4" borderId="1" xfId="1" applyNumberFormat="1" applyFont="1" applyFill="1" applyBorder="1" applyAlignment="1" applyProtection="1">
      <alignment horizontal="center" vertical="center"/>
      <protection hidden="1"/>
    </xf>
    <xf numFmtId="168" fontId="8" fillId="4" borderId="1" xfId="1" applyNumberFormat="1" applyFont="1" applyFill="1" applyBorder="1" applyAlignment="1" applyProtection="1">
      <alignment horizontal="center" vertical="center" wrapText="1"/>
      <protection hidden="1"/>
    </xf>
    <xf numFmtId="169" fontId="8" fillId="4" borderId="1" xfId="1" applyNumberFormat="1" applyFont="1" applyFill="1" applyBorder="1" applyAlignment="1" applyProtection="1">
      <alignment horizontal="center" vertical="center"/>
      <protection hidden="1"/>
    </xf>
    <xf numFmtId="164" fontId="8" fillId="4" borderId="1" xfId="1" applyNumberFormat="1" applyFont="1" applyFill="1" applyBorder="1" applyAlignment="1" applyProtection="1">
      <alignment horizontal="right" vertical="center"/>
      <protection hidden="1"/>
    </xf>
    <xf numFmtId="0" fontId="8" fillId="4" borderId="1" xfId="1" applyFont="1" applyFill="1" applyBorder="1" applyAlignment="1" applyProtection="1">
      <alignment horizontal="left" vertical="top" wrapText="1"/>
      <protection hidden="1"/>
    </xf>
    <xf numFmtId="0" fontId="7" fillId="0" borderId="2" xfId="0" applyFont="1" applyBorder="1" applyAlignment="1" applyProtection="1">
      <alignment horizontal="left" vertical="center" wrapText="1"/>
      <protection hidden="1"/>
    </xf>
    <xf numFmtId="171" fontId="7" fillId="0" borderId="2" xfId="1" applyNumberFormat="1" applyFont="1" applyBorder="1" applyAlignment="1" applyProtection="1">
      <alignment horizontal="center" vertical="center"/>
      <protection hidden="1"/>
    </xf>
    <xf numFmtId="171" fontId="7" fillId="0" borderId="1" xfId="1" applyNumberFormat="1" applyFont="1" applyBorder="1" applyAlignment="1" applyProtection="1">
      <alignment horizontal="center" vertical="center"/>
      <protection hidden="1"/>
    </xf>
    <xf numFmtId="0" fontId="7" fillId="0" borderId="2" xfId="1" applyFont="1" applyBorder="1" applyAlignment="1" applyProtection="1">
      <alignment horizontal="center" vertical="center"/>
      <protection hidden="1"/>
    </xf>
    <xf numFmtId="172" fontId="7" fillId="0" borderId="2" xfId="1" applyNumberFormat="1" applyFont="1" applyBorder="1" applyAlignment="1" applyProtection="1">
      <alignment horizontal="right" vertical="center"/>
      <protection hidden="1"/>
    </xf>
    <xf numFmtId="0" fontId="12" fillId="0" borderId="0" xfId="1" applyFont="1"/>
    <xf numFmtId="0" fontId="7" fillId="0" borderId="2" xfId="1" applyFont="1" applyBorder="1" applyAlignment="1" applyProtection="1">
      <alignment horizontal="left" vertical="center" wrapText="1"/>
      <protection hidden="1"/>
    </xf>
    <xf numFmtId="164" fontId="7" fillId="4" borderId="1" xfId="1" applyNumberFormat="1" applyFont="1" applyFill="1" applyBorder="1" applyAlignment="1" applyProtection="1">
      <alignment horizontal="right" vertical="center"/>
      <protection hidden="1"/>
    </xf>
    <xf numFmtId="0" fontId="8" fillId="0" borderId="2" xfId="1" applyFont="1" applyBorder="1" applyAlignment="1" applyProtection="1">
      <alignment horizontal="left" vertical="center" wrapText="1"/>
      <protection hidden="1"/>
    </xf>
    <xf numFmtId="171" fontId="8" fillId="0" borderId="2" xfId="1" applyNumberFormat="1" applyFont="1" applyBorder="1" applyAlignment="1" applyProtection="1">
      <alignment horizontal="center" vertical="center"/>
      <protection hidden="1"/>
    </xf>
    <xf numFmtId="171" fontId="8" fillId="0" borderId="1" xfId="1" applyNumberFormat="1" applyFont="1" applyBorder="1" applyAlignment="1" applyProtection="1">
      <alignment horizontal="center" vertical="center"/>
      <protection hidden="1"/>
    </xf>
    <xf numFmtId="0" fontId="8" fillId="0" borderId="2" xfId="1" applyFont="1" applyBorder="1" applyAlignment="1" applyProtection="1">
      <alignment horizontal="center" vertical="center"/>
      <protection hidden="1"/>
    </xf>
    <xf numFmtId="172" fontId="8" fillId="0" borderId="2" xfId="1" applyNumberFormat="1" applyFont="1" applyBorder="1" applyAlignment="1" applyProtection="1">
      <alignment horizontal="right" vertical="center"/>
      <protection hidden="1"/>
    </xf>
    <xf numFmtId="173" fontId="8" fillId="5" borderId="2" xfId="1" applyNumberFormat="1" applyFont="1" applyFill="1" applyBorder="1" applyAlignment="1" applyProtection="1">
      <alignment horizontal="right" vertical="center"/>
      <protection hidden="1"/>
    </xf>
    <xf numFmtId="4" fontId="8" fillId="5" borderId="1" xfId="1" applyNumberFormat="1" applyFont="1" applyFill="1" applyBorder="1" applyAlignment="1" applyProtection="1">
      <alignment horizontal="right" vertical="center"/>
      <protection hidden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 applyProtection="1">
      <alignment horizontal="left" vertical="center" wrapText="1"/>
      <protection hidden="1"/>
    </xf>
    <xf numFmtId="0" fontId="8" fillId="0" borderId="1" xfId="0" applyFont="1" applyBorder="1" applyAlignment="1" applyProtection="1">
      <alignment horizontal="center" vertical="center"/>
      <protection hidden="1"/>
    </xf>
    <xf numFmtId="0" fontId="1" fillId="0" borderId="0" xfId="1" applyFont="1" applyAlignment="1">
      <alignment vertical="center"/>
    </xf>
    <xf numFmtId="0" fontId="8" fillId="0" borderId="1" xfId="1" applyFont="1" applyBorder="1" applyAlignment="1" applyProtection="1">
      <alignment horizontal="left" vertical="center" wrapText="1"/>
      <protection hidden="1"/>
    </xf>
    <xf numFmtId="0" fontId="8" fillId="0" borderId="1" xfId="1" applyFont="1" applyBorder="1" applyAlignment="1" applyProtection="1">
      <alignment horizontal="left" vertical="top"/>
      <protection hidden="1"/>
    </xf>
    <xf numFmtId="0" fontId="7" fillId="0" borderId="1" xfId="0" applyFont="1" applyBorder="1" applyAlignment="1" applyProtection="1">
      <alignment horizontal="left" vertical="center" wrapText="1"/>
      <protection hidden="1"/>
    </xf>
    <xf numFmtId="171" fontId="7" fillId="0" borderId="1" xfId="0" applyNumberFormat="1" applyFont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171" fontId="8" fillId="0" borderId="1" xfId="0" applyNumberFormat="1" applyFont="1" applyBorder="1" applyAlignment="1" applyProtection="1">
      <alignment horizontal="center" vertical="center"/>
      <protection hidden="1"/>
    </xf>
    <xf numFmtId="0" fontId="8" fillId="0" borderId="5" xfId="0" applyFont="1" applyBorder="1" applyAlignment="1" applyProtection="1">
      <alignment horizontal="left" vertical="center" wrapText="1"/>
      <protection hidden="1"/>
    </xf>
    <xf numFmtId="171" fontId="8" fillId="0" borderId="5" xfId="0" applyNumberFormat="1" applyFont="1" applyBorder="1" applyAlignment="1" applyProtection="1">
      <alignment horizontal="center" vertical="center"/>
      <protection hidden="1"/>
    </xf>
    <xf numFmtId="0" fontId="8" fillId="0" borderId="5" xfId="0" applyFont="1" applyBorder="1" applyAlignment="1" applyProtection="1">
      <alignment horizontal="center" vertical="center"/>
      <protection hidden="1"/>
    </xf>
    <xf numFmtId="164" fontId="8" fillId="5" borderId="5" xfId="1" applyNumberFormat="1" applyFont="1" applyFill="1" applyBorder="1" applyAlignment="1" applyProtection="1">
      <alignment horizontal="right" vertical="center"/>
      <protection hidden="1"/>
    </xf>
    <xf numFmtId="0" fontId="8" fillId="0" borderId="8" xfId="0" applyFont="1" applyBorder="1" applyAlignment="1" applyProtection="1">
      <alignment horizontal="left" vertical="center" wrapText="1"/>
      <protection hidden="1"/>
    </xf>
    <xf numFmtId="171" fontId="8" fillId="0" borderId="8" xfId="0" applyNumberFormat="1" applyFont="1" applyBorder="1" applyAlignment="1" applyProtection="1">
      <alignment horizontal="center" vertical="center"/>
      <protection hidden="1"/>
    </xf>
    <xf numFmtId="0" fontId="8" fillId="0" borderId="8" xfId="0" applyFont="1" applyBorder="1" applyAlignment="1" applyProtection="1">
      <alignment horizontal="center" vertical="center"/>
      <protection hidden="1"/>
    </xf>
    <xf numFmtId="0" fontId="7" fillId="0" borderId="8" xfId="0" applyFont="1" applyBorder="1" applyAlignment="1" applyProtection="1">
      <alignment horizontal="center" vertical="center"/>
      <protection hidden="1"/>
    </xf>
    <xf numFmtId="164" fontId="8" fillId="0" borderId="8" xfId="1" applyNumberFormat="1" applyFont="1" applyBorder="1" applyAlignment="1" applyProtection="1">
      <alignment horizontal="right" vertical="center"/>
      <protection hidden="1"/>
    </xf>
    <xf numFmtId="164" fontId="8" fillId="5" borderId="8" xfId="1" applyNumberFormat="1" applyFont="1" applyFill="1" applyBorder="1" applyAlignment="1" applyProtection="1">
      <alignment horizontal="right" vertical="center"/>
      <protection hidden="1"/>
    </xf>
    <xf numFmtId="4" fontId="8" fillId="5" borderId="8" xfId="1" applyNumberFormat="1" applyFont="1" applyFill="1" applyBorder="1" applyAlignment="1" applyProtection="1">
      <alignment horizontal="right" vertical="center"/>
      <protection hidden="1"/>
    </xf>
    <xf numFmtId="0" fontId="7" fillId="0" borderId="6" xfId="1" applyFont="1" applyBorder="1" applyAlignment="1" applyProtection="1">
      <alignment horizontal="left" vertical="top" wrapText="1"/>
      <protection hidden="1"/>
    </xf>
    <xf numFmtId="167" fontId="7" fillId="0" borderId="6" xfId="1" applyNumberFormat="1" applyFont="1" applyBorder="1" applyAlignment="1" applyProtection="1">
      <alignment horizontal="center" vertical="center"/>
      <protection hidden="1"/>
    </xf>
    <xf numFmtId="168" fontId="7" fillId="0" borderId="6" xfId="1" applyNumberFormat="1" applyFont="1" applyBorder="1" applyAlignment="1" applyProtection="1">
      <alignment horizontal="center" vertical="center" wrapText="1"/>
      <protection hidden="1"/>
    </xf>
    <xf numFmtId="169" fontId="7" fillId="0" borderId="6" xfId="1" applyNumberFormat="1" applyFont="1" applyBorder="1" applyAlignment="1" applyProtection="1">
      <alignment horizontal="center" vertical="center"/>
      <protection hidden="1"/>
    </xf>
    <xf numFmtId="164" fontId="7" fillId="0" borderId="6" xfId="1" applyNumberFormat="1" applyFont="1" applyBorder="1" applyAlignment="1" applyProtection="1">
      <alignment horizontal="right" vertical="center"/>
      <protection hidden="1"/>
    </xf>
    <xf numFmtId="170" fontId="7" fillId="0" borderId="6" xfId="1" applyNumberFormat="1" applyFont="1" applyBorder="1" applyAlignment="1" applyProtection="1">
      <alignment horizontal="right" vertical="center"/>
      <protection hidden="1"/>
    </xf>
    <xf numFmtId="0" fontId="7" fillId="0" borderId="2" xfId="1" applyFont="1" applyBorder="1" applyProtection="1">
      <protection hidden="1"/>
    </xf>
    <xf numFmtId="0" fontId="7" fillId="0" borderId="3" xfId="1" applyFont="1" applyBorder="1" applyProtection="1">
      <protection hidden="1"/>
    </xf>
    <xf numFmtId="0" fontId="8" fillId="0" borderId="3" xfId="1" applyFont="1" applyBorder="1" applyAlignment="1" applyProtection="1">
      <alignment horizontal="center" vertical="center" wrapText="1"/>
      <protection hidden="1"/>
    </xf>
    <xf numFmtId="0" fontId="2" fillId="0" borderId="9" xfId="1" applyFont="1" applyBorder="1" applyProtection="1">
      <protection hidden="1"/>
    </xf>
    <xf numFmtId="164" fontId="7" fillId="0" borderId="1" xfId="1" applyNumberFormat="1" applyFont="1" applyBorder="1" applyAlignment="1" applyProtection="1">
      <alignment horizontal="right"/>
      <protection hidden="1"/>
    </xf>
    <xf numFmtId="0" fontId="8" fillId="0" borderId="0" xfId="1" applyFont="1" applyProtection="1">
      <protection hidden="1"/>
    </xf>
    <xf numFmtId="174" fontId="13" fillId="0" borderId="0" xfId="1" applyNumberFormat="1" applyFont="1"/>
    <xf numFmtId="4" fontId="1" fillId="0" borderId="0" xfId="1" applyNumberFormat="1" applyFont="1"/>
    <xf numFmtId="0" fontId="10" fillId="0" borderId="0" xfId="1" applyFont="1" applyProtection="1">
      <protection hidden="1"/>
    </xf>
    <xf numFmtId="0" fontId="10" fillId="0" borderId="0" xfId="1" applyFont="1" applyAlignment="1" applyProtection="1">
      <alignment horizontal="center"/>
      <protection hidden="1"/>
    </xf>
    <xf numFmtId="0" fontId="1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right" vertical="center"/>
    </xf>
    <xf numFmtId="0" fontId="0" fillId="0" borderId="0" xfId="0" applyAlignment="1">
      <alignment wrapText="1"/>
    </xf>
    <xf numFmtId="0" fontId="2" fillId="0" borderId="0" xfId="1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5" fillId="0" borderId="0" xfId="1" applyFont="1" applyAlignment="1">
      <alignment vertical="top" wrapText="1"/>
    </xf>
    <xf numFmtId="0" fontId="5" fillId="0" borderId="0" xfId="1" applyFont="1" applyAlignment="1">
      <alignment horizontal="center" vertical="top" wrapText="1"/>
    </xf>
    <xf numFmtId="0" fontId="2" fillId="0" borderId="0" xfId="1" applyFont="1" applyAlignment="1">
      <alignment horizontal="right" wrapText="1"/>
    </xf>
    <xf numFmtId="0" fontId="1" fillId="0" borderId="0" xfId="1" applyFont="1" applyAlignment="1">
      <alignment wrapText="1"/>
    </xf>
    <xf numFmtId="0" fontId="7" fillId="0" borderId="1" xfId="1" applyFont="1" applyBorder="1" applyAlignment="1" applyProtection="1">
      <alignment horizontal="left" vertical="top" wrapText="1" shrinkToFit="1"/>
      <protection hidden="1"/>
    </xf>
    <xf numFmtId="168" fontId="7" fillId="0" borderId="10" xfId="1" applyNumberFormat="1" applyFont="1" applyBorder="1" applyAlignment="1" applyProtection="1">
      <alignment horizontal="center" vertical="center" wrapText="1"/>
      <protection hidden="1"/>
    </xf>
    <xf numFmtId="169" fontId="7" fillId="0" borderId="5" xfId="1" applyNumberFormat="1" applyFont="1" applyBorder="1" applyAlignment="1" applyProtection="1">
      <alignment horizontal="center" vertical="center" wrapText="1"/>
      <protection hidden="1"/>
    </xf>
    <xf numFmtId="167" fontId="7" fillId="0" borderId="7" xfId="1" applyNumberFormat="1" applyFont="1" applyBorder="1" applyAlignment="1" applyProtection="1">
      <alignment horizontal="center" vertical="center" wrapText="1"/>
      <protection hidden="1"/>
    </xf>
    <xf numFmtId="167" fontId="7" fillId="0" borderId="5" xfId="1" applyNumberFormat="1" applyFont="1" applyBorder="1" applyAlignment="1" applyProtection="1">
      <alignment horizontal="center" vertical="center" wrapText="1"/>
      <protection hidden="1"/>
    </xf>
    <xf numFmtId="164" fontId="7" fillId="0" borderId="1" xfId="1" applyNumberFormat="1" applyFont="1" applyBorder="1" applyAlignment="1" applyProtection="1">
      <alignment horizontal="right" vertical="center" wrapText="1"/>
      <protection hidden="1"/>
    </xf>
    <xf numFmtId="175" fontId="15" fillId="0" borderId="0" xfId="1" applyNumberFormat="1" applyFont="1" applyAlignment="1" applyProtection="1">
      <alignment horizontal="right" vertical="center" wrapText="1"/>
      <protection hidden="1"/>
    </xf>
    <xf numFmtId="168" fontId="8" fillId="0" borderId="10" xfId="1" applyNumberFormat="1" applyFont="1" applyBorder="1" applyAlignment="1" applyProtection="1">
      <alignment horizontal="center" vertical="center" wrapText="1"/>
      <protection hidden="1"/>
    </xf>
    <xf numFmtId="169" fontId="8" fillId="0" borderId="5" xfId="1" applyNumberFormat="1" applyFont="1" applyBorder="1" applyAlignment="1" applyProtection="1">
      <alignment horizontal="center" vertical="center" wrapText="1"/>
      <protection hidden="1"/>
    </xf>
    <xf numFmtId="167" fontId="8" fillId="0" borderId="7" xfId="1" applyNumberFormat="1" applyFont="1" applyBorder="1" applyAlignment="1" applyProtection="1">
      <alignment horizontal="center" vertical="center" wrapText="1"/>
      <protection hidden="1"/>
    </xf>
    <xf numFmtId="167" fontId="8" fillId="0" borderId="5" xfId="1" applyNumberFormat="1" applyFont="1" applyBorder="1" applyAlignment="1" applyProtection="1">
      <alignment horizontal="center" vertical="center" wrapText="1"/>
      <protection hidden="1"/>
    </xf>
    <xf numFmtId="164" fontId="8" fillId="0" borderId="1" xfId="1" applyNumberFormat="1" applyFont="1" applyBorder="1" applyAlignment="1" applyProtection="1">
      <alignment horizontal="right" vertical="center" wrapText="1"/>
      <protection hidden="1"/>
    </xf>
    <xf numFmtId="164" fontId="8" fillId="0" borderId="5" xfId="1" applyNumberFormat="1" applyFont="1" applyBorder="1" applyAlignment="1" applyProtection="1">
      <alignment horizontal="right" vertical="center" wrapText="1"/>
      <protection hidden="1"/>
    </xf>
    <xf numFmtId="175" fontId="8" fillId="0" borderId="5" xfId="1" applyNumberFormat="1" applyFont="1" applyBorder="1" applyAlignment="1" applyProtection="1">
      <alignment horizontal="right" vertical="center" wrapText="1"/>
      <protection hidden="1"/>
    </xf>
    <xf numFmtId="168" fontId="8" fillId="0" borderId="3" xfId="1" applyNumberFormat="1" applyFont="1" applyBorder="1" applyAlignment="1" applyProtection="1">
      <alignment horizontal="center" vertical="center" wrapText="1"/>
      <protection hidden="1"/>
    </xf>
    <xf numFmtId="169" fontId="8" fillId="0" borderId="1" xfId="1" applyNumberFormat="1" applyFont="1" applyBorder="1" applyAlignment="1" applyProtection="1">
      <alignment horizontal="center" vertical="center" wrapText="1"/>
      <protection hidden="1"/>
    </xf>
    <xf numFmtId="167" fontId="8" fillId="0" borderId="2" xfId="1" applyNumberFormat="1" applyFont="1" applyBorder="1" applyAlignment="1" applyProtection="1">
      <alignment horizontal="center" vertical="center" wrapText="1"/>
      <protection hidden="1"/>
    </xf>
    <xf numFmtId="167" fontId="8" fillId="0" borderId="1" xfId="1" applyNumberFormat="1" applyFont="1" applyBorder="1" applyAlignment="1" applyProtection="1">
      <alignment horizontal="center" vertical="center" wrapText="1"/>
      <protection hidden="1"/>
    </xf>
    <xf numFmtId="168" fontId="7" fillId="0" borderId="3" xfId="1" applyNumberFormat="1" applyFont="1" applyBorder="1" applyAlignment="1" applyProtection="1">
      <alignment horizontal="center" vertical="center" wrapText="1"/>
      <protection hidden="1"/>
    </xf>
    <xf numFmtId="167" fontId="7" fillId="0" borderId="2" xfId="1" applyNumberFormat="1" applyFont="1" applyBorder="1" applyAlignment="1" applyProtection="1">
      <alignment horizontal="center" vertical="center"/>
      <protection hidden="1"/>
    </xf>
    <xf numFmtId="175" fontId="16" fillId="0" borderId="0" xfId="1" applyNumberFormat="1" applyFont="1" applyAlignment="1" applyProtection="1">
      <alignment horizontal="right" vertical="center"/>
      <protection hidden="1"/>
    </xf>
    <xf numFmtId="169" fontId="7" fillId="0" borderId="5" xfId="1" applyNumberFormat="1" applyFont="1" applyBorder="1" applyAlignment="1" applyProtection="1">
      <alignment horizontal="center" vertical="center"/>
      <protection hidden="1"/>
    </xf>
    <xf numFmtId="167" fontId="7" fillId="0" borderId="7" xfId="1" applyNumberFormat="1" applyFont="1" applyBorder="1" applyAlignment="1" applyProtection="1">
      <alignment horizontal="center" vertical="center"/>
      <protection hidden="1"/>
    </xf>
    <xf numFmtId="167" fontId="7" fillId="0" borderId="5" xfId="1" applyNumberFormat="1" applyFont="1" applyBorder="1" applyAlignment="1" applyProtection="1">
      <alignment horizontal="center" vertical="center"/>
      <protection hidden="1"/>
    </xf>
    <xf numFmtId="164" fontId="7" fillId="0" borderId="5" xfId="1" applyNumberFormat="1" applyFont="1" applyBorder="1" applyAlignment="1" applyProtection="1">
      <alignment horizontal="right" vertical="center"/>
      <protection hidden="1"/>
    </xf>
    <xf numFmtId="169" fontId="8" fillId="0" borderId="5" xfId="1" applyNumberFormat="1" applyFont="1" applyBorder="1" applyAlignment="1" applyProtection="1">
      <alignment horizontal="center" vertical="center"/>
      <protection hidden="1"/>
    </xf>
    <xf numFmtId="167" fontId="8" fillId="0" borderId="7" xfId="1" applyNumberFormat="1" applyFont="1" applyBorder="1" applyAlignment="1" applyProtection="1">
      <alignment horizontal="center" vertical="center"/>
      <protection hidden="1"/>
    </xf>
    <xf numFmtId="167" fontId="8" fillId="0" borderId="5" xfId="1" applyNumberFormat="1" applyFont="1" applyBorder="1" applyAlignment="1" applyProtection="1">
      <alignment horizontal="center" vertical="center"/>
      <protection hidden="1"/>
    </xf>
    <xf numFmtId="164" fontId="8" fillId="0" borderId="5" xfId="1" applyNumberFormat="1" applyFont="1" applyBorder="1" applyAlignment="1" applyProtection="1">
      <alignment horizontal="right" vertical="center"/>
      <protection hidden="1"/>
    </xf>
    <xf numFmtId="175" fontId="15" fillId="0" borderId="0" xfId="1" applyNumberFormat="1" applyFont="1" applyAlignment="1" applyProtection="1">
      <alignment horizontal="right" vertical="center"/>
      <protection hidden="1"/>
    </xf>
    <xf numFmtId="167" fontId="8" fillId="0" borderId="2" xfId="1" applyNumberFormat="1" applyFont="1" applyBorder="1" applyAlignment="1" applyProtection="1">
      <alignment horizontal="center" vertical="center"/>
      <protection hidden="1"/>
    </xf>
    <xf numFmtId="168" fontId="8" fillId="0" borderId="4" xfId="1" applyNumberFormat="1" applyFont="1" applyBorder="1" applyAlignment="1" applyProtection="1">
      <alignment horizontal="center" vertical="center" wrapText="1"/>
      <protection hidden="1"/>
    </xf>
    <xf numFmtId="169" fontId="7" fillId="0" borderId="11" xfId="1" applyNumberFormat="1" applyFont="1" applyBorder="1" applyAlignment="1" applyProtection="1">
      <alignment horizontal="center" vertical="center"/>
      <protection hidden="1"/>
    </xf>
    <xf numFmtId="169" fontId="8" fillId="0" borderId="11" xfId="1" applyNumberFormat="1" applyFont="1" applyBorder="1" applyAlignment="1" applyProtection="1">
      <alignment horizontal="center" vertical="center"/>
      <protection hidden="1"/>
    </xf>
    <xf numFmtId="0" fontId="12" fillId="4" borderId="0" xfId="1" applyFont="1" applyFill="1"/>
    <xf numFmtId="0" fontId="7" fillId="0" borderId="2" xfId="0" applyFont="1" applyBorder="1" applyAlignment="1" applyProtection="1">
      <alignment horizontal="center" vertical="center"/>
      <protection hidden="1"/>
    </xf>
    <xf numFmtId="171" fontId="7" fillId="0" borderId="2" xfId="0" applyNumberFormat="1" applyFont="1" applyBorder="1" applyAlignment="1" applyProtection="1">
      <alignment horizontal="center" vertical="center"/>
      <protection hidden="1"/>
    </xf>
    <xf numFmtId="175" fontId="16" fillId="4" borderId="0" xfId="1" applyNumberFormat="1" applyFont="1" applyFill="1" applyAlignment="1" applyProtection="1">
      <alignment horizontal="right" vertical="center"/>
      <protection hidden="1"/>
    </xf>
    <xf numFmtId="0" fontId="1" fillId="4" borderId="0" xfId="1" applyFont="1" applyFill="1"/>
    <xf numFmtId="0" fontId="8" fillId="0" borderId="2" xfId="0" applyFont="1" applyBorder="1" applyAlignment="1" applyProtection="1">
      <alignment horizontal="center" vertical="center"/>
      <protection hidden="1"/>
    </xf>
    <xf numFmtId="171" fontId="8" fillId="0" borderId="2" xfId="0" applyNumberFormat="1" applyFont="1" applyBorder="1" applyAlignment="1" applyProtection="1">
      <alignment horizontal="center" vertical="center"/>
      <protection hidden="1"/>
    </xf>
    <xf numFmtId="175" fontId="15" fillId="4" borderId="0" xfId="1" applyNumberFormat="1" applyFont="1" applyFill="1" applyAlignment="1" applyProtection="1">
      <alignment horizontal="right" vertical="center"/>
      <protection hidden="1"/>
    </xf>
    <xf numFmtId="0" fontId="8" fillId="0" borderId="5" xfId="1" applyFont="1" applyBorder="1" applyAlignment="1" applyProtection="1">
      <alignment horizontal="left" vertical="top" wrapText="1"/>
      <protection hidden="1"/>
    </xf>
    <xf numFmtId="0" fontId="7" fillId="0" borderId="8" xfId="0" applyFont="1" applyBorder="1" applyAlignment="1" applyProtection="1">
      <alignment horizontal="left" vertical="center" wrapText="1"/>
      <protection hidden="1"/>
    </xf>
    <xf numFmtId="0" fontId="7" fillId="0" borderId="8" xfId="0" applyFont="1" applyBorder="1" applyAlignment="1" applyProtection="1">
      <alignment horizontal="center" vertical="center" wrapText="1"/>
      <protection hidden="1"/>
    </xf>
    <xf numFmtId="169" fontId="7" fillId="0" borderId="4" xfId="1" applyNumberFormat="1" applyFont="1" applyBorder="1" applyAlignment="1" applyProtection="1">
      <alignment horizontal="center" vertical="center"/>
      <protection hidden="1"/>
    </xf>
    <xf numFmtId="0" fontId="8" fillId="0" borderId="8" xfId="0" applyFont="1" applyBorder="1" applyAlignment="1" applyProtection="1">
      <alignment horizontal="center" vertical="center" wrapText="1"/>
      <protection hidden="1"/>
    </xf>
    <xf numFmtId="169" fontId="8" fillId="0" borderId="4" xfId="1" applyNumberFormat="1" applyFont="1" applyBorder="1" applyAlignment="1" applyProtection="1">
      <alignment horizontal="center" vertical="center"/>
      <protection hidden="1"/>
    </xf>
    <xf numFmtId="168" fontId="7" fillId="0" borderId="4" xfId="1" applyNumberFormat="1" applyFont="1" applyBorder="1" applyAlignment="1" applyProtection="1">
      <alignment horizontal="center" vertical="center" wrapText="1"/>
      <protection hidden="1"/>
    </xf>
    <xf numFmtId="167" fontId="8" fillId="0" borderId="12" xfId="1" applyNumberFormat="1" applyFont="1" applyBorder="1" applyAlignment="1" applyProtection="1">
      <alignment horizontal="center" vertical="center"/>
      <protection hidden="1"/>
    </xf>
    <xf numFmtId="167" fontId="8" fillId="0" borderId="11" xfId="1" applyNumberFormat="1" applyFont="1" applyBorder="1" applyAlignment="1" applyProtection="1">
      <alignment horizontal="center" vertical="center"/>
      <protection hidden="1"/>
    </xf>
    <xf numFmtId="169" fontId="7" fillId="0" borderId="1" xfId="1" applyNumberFormat="1" applyFont="1" applyBorder="1" applyAlignment="1" applyProtection="1">
      <alignment horizontal="left" vertical="top"/>
      <protection hidden="1"/>
    </xf>
    <xf numFmtId="0" fontId="17" fillId="0" borderId="1" xfId="0" applyFont="1" applyBorder="1" applyAlignment="1">
      <alignment horizontal="left" vertical="top"/>
    </xf>
    <xf numFmtId="175" fontId="8" fillId="0" borderId="1" xfId="1" applyNumberFormat="1" applyFont="1" applyBorder="1" applyAlignment="1" applyProtection="1">
      <alignment horizontal="right" vertical="center"/>
      <protection hidden="1"/>
    </xf>
    <xf numFmtId="0" fontId="18" fillId="0" borderId="1" xfId="1" applyFont="1" applyBorder="1" applyAlignment="1" applyProtection="1">
      <alignment horizontal="left" vertical="top" wrapText="1"/>
      <protection hidden="1"/>
    </xf>
    <xf numFmtId="168" fontId="18" fillId="0" borderId="1" xfId="1" applyNumberFormat="1" applyFont="1" applyBorder="1" applyAlignment="1" applyProtection="1">
      <alignment horizontal="center" vertical="center" wrapText="1"/>
      <protection hidden="1"/>
    </xf>
    <xf numFmtId="169" fontId="18" fillId="0" borderId="1" xfId="1" applyNumberFormat="1" applyFont="1" applyBorder="1" applyAlignment="1" applyProtection="1">
      <alignment horizontal="center" vertical="center"/>
      <protection hidden="1"/>
    </xf>
    <xf numFmtId="167" fontId="18" fillId="0" borderId="1" xfId="1" applyNumberFormat="1" applyFont="1" applyBorder="1" applyAlignment="1" applyProtection="1">
      <alignment horizontal="center" vertical="center"/>
      <protection hidden="1"/>
    </xf>
    <xf numFmtId="164" fontId="18" fillId="0" borderId="1" xfId="1" applyNumberFormat="1" applyFont="1" applyBorder="1" applyAlignment="1" applyProtection="1">
      <alignment horizontal="right" vertical="center"/>
      <protection hidden="1"/>
    </xf>
    <xf numFmtId="168" fontId="17" fillId="0" borderId="1" xfId="1" applyNumberFormat="1" applyFont="1" applyBorder="1" applyAlignment="1" applyProtection="1">
      <alignment horizontal="center" vertical="center" wrapText="1"/>
      <protection hidden="1"/>
    </xf>
    <xf numFmtId="169" fontId="17" fillId="0" borderId="1" xfId="1" applyNumberFormat="1" applyFont="1" applyBorder="1" applyAlignment="1" applyProtection="1">
      <alignment horizontal="center" vertical="center"/>
      <protection hidden="1"/>
    </xf>
    <xf numFmtId="167" fontId="17" fillId="0" borderId="1" xfId="1" applyNumberFormat="1" applyFont="1" applyBorder="1" applyAlignment="1" applyProtection="1">
      <alignment horizontal="center" vertical="center"/>
      <protection hidden="1"/>
    </xf>
    <xf numFmtId="164" fontId="17" fillId="0" borderId="1" xfId="1" applyNumberFormat="1" applyFont="1" applyBorder="1" applyAlignment="1" applyProtection="1">
      <alignment horizontal="right" vertical="center"/>
      <protection hidden="1"/>
    </xf>
    <xf numFmtId="0" fontId="17" fillId="0" borderId="1" xfId="1" applyFont="1" applyBorder="1" applyAlignment="1" applyProtection="1">
      <alignment horizontal="left" vertical="top" wrapText="1"/>
      <protection hidden="1"/>
    </xf>
    <xf numFmtId="0" fontId="8" fillId="0" borderId="0" xfId="1" applyFont="1" applyAlignment="1" applyProtection="1">
      <alignment horizontal="left" vertical="center" wrapText="1"/>
      <protection hidden="1"/>
    </xf>
    <xf numFmtId="168" fontId="8" fillId="0" borderId="0" xfId="1" applyNumberFormat="1" applyFont="1" applyAlignment="1" applyProtection="1">
      <alignment horizontal="center" vertical="center" wrapText="1"/>
      <protection hidden="1"/>
    </xf>
    <xf numFmtId="0" fontId="2" fillId="0" borderId="0" xfId="1" applyFont="1" applyProtection="1">
      <protection hidden="1"/>
    </xf>
    <xf numFmtId="0" fontId="7" fillId="0" borderId="0" xfId="1" applyFont="1" applyProtection="1">
      <protection hidden="1"/>
    </xf>
    <xf numFmtId="164" fontId="7" fillId="0" borderId="0" xfId="1" applyNumberFormat="1" applyFont="1" applyProtection="1">
      <protection hidden="1"/>
    </xf>
    <xf numFmtId="0" fontId="1" fillId="0" borderId="0" xfId="1" applyFont="1" applyProtection="1">
      <protection hidden="1"/>
    </xf>
    <xf numFmtId="0" fontId="7" fillId="0" borderId="0" xfId="1" applyFont="1" applyAlignment="1" applyProtection="1">
      <alignment horizontal="left" vertical="center" wrapText="1"/>
      <protection hidden="1"/>
    </xf>
    <xf numFmtId="0" fontId="8" fillId="0" borderId="0" xfId="1" applyFont="1" applyAlignment="1" applyProtection="1">
      <alignment horizontal="center" vertical="center" wrapText="1"/>
      <protection hidden="1"/>
    </xf>
    <xf numFmtId="0" fontId="8" fillId="0" borderId="0" xfId="1" applyFont="1" applyAlignment="1" applyProtection="1">
      <alignment horizontal="center"/>
      <protection hidden="1"/>
    </xf>
    <xf numFmtId="0" fontId="0" fillId="0" borderId="0" xfId="0" applyAlignment="1">
      <alignment horizontal="right" vertical="top" wrapText="1"/>
    </xf>
    <xf numFmtId="0" fontId="15" fillId="0" borderId="0" xfId="1" applyFont="1" applyAlignment="1" applyProtection="1">
      <alignment horizontal="center" vertical="center" wrapText="1"/>
      <protection hidden="1"/>
    </xf>
    <xf numFmtId="0" fontId="8" fillId="0" borderId="1" xfId="1" applyFont="1" applyBorder="1" applyAlignment="1" applyProtection="1">
      <alignment horizontal="center" vertical="center" wrapText="1"/>
      <protection hidden="1"/>
    </xf>
    <xf numFmtId="49" fontId="7" fillId="0" borderId="1" xfId="1" applyNumberFormat="1" applyFont="1" applyBorder="1" applyAlignment="1" applyProtection="1">
      <alignment horizontal="center" vertical="center" wrapText="1"/>
      <protection hidden="1"/>
    </xf>
    <xf numFmtId="49" fontId="8" fillId="0" borderId="1" xfId="1" applyNumberFormat="1" applyFont="1" applyBorder="1" applyAlignment="1" applyProtection="1">
      <alignment horizontal="center" vertical="center" wrapText="1"/>
      <protection hidden="1"/>
    </xf>
    <xf numFmtId="175" fontId="15" fillId="0" borderId="0" xfId="1" applyNumberFormat="1" applyFont="1" applyAlignment="1" applyProtection="1">
      <alignment horizontal="left" vertical="top"/>
      <protection hidden="1"/>
    </xf>
    <xf numFmtId="0" fontId="8" fillId="0" borderId="5" xfId="1" applyFont="1" applyBorder="1" applyAlignment="1" applyProtection="1">
      <alignment horizontal="left" vertical="center" wrapText="1"/>
      <protection hidden="1"/>
    </xf>
    <xf numFmtId="171" fontId="8" fillId="0" borderId="0" xfId="0" applyNumberFormat="1" applyFont="1" applyAlignment="1" applyProtection="1">
      <alignment horizontal="center" vertical="center"/>
      <protection hidden="1"/>
    </xf>
    <xf numFmtId="0" fontId="8" fillId="0" borderId="13" xfId="0" applyFont="1" applyBorder="1" applyAlignment="1" applyProtection="1">
      <alignment horizontal="left" vertical="center" wrapText="1"/>
      <protection hidden="1"/>
    </xf>
    <xf numFmtId="164" fontId="8" fillId="0" borderId="4" xfId="1" applyNumberFormat="1" applyFont="1" applyBorder="1" applyAlignment="1" applyProtection="1">
      <alignment horizontal="right" vertical="center"/>
      <protection hidden="1"/>
    </xf>
    <xf numFmtId="0" fontId="7" fillId="0" borderId="6" xfId="1" applyFont="1" applyBorder="1" applyAlignment="1" applyProtection="1">
      <alignment horizontal="left" vertical="center" wrapText="1"/>
      <protection hidden="1"/>
    </xf>
    <xf numFmtId="0" fontId="1" fillId="0" borderId="3" xfId="1" applyFont="1" applyBorder="1" applyAlignment="1">
      <alignment horizontal="center"/>
    </xf>
    <xf numFmtId="0" fontId="1" fillId="0" borderId="3" xfId="1" applyFont="1" applyBorder="1"/>
    <xf numFmtId="0" fontId="1" fillId="0" borderId="4" xfId="1" applyFont="1" applyBorder="1"/>
    <xf numFmtId="175" fontId="7" fillId="0" borderId="1" xfId="1" applyNumberFormat="1" applyFont="1" applyBorder="1" applyAlignment="1" applyProtection="1">
      <alignment horizontal="right" vertical="center"/>
      <protection hidden="1"/>
    </xf>
    <xf numFmtId="164" fontId="1" fillId="0" borderId="0" xfId="1" applyNumberFormat="1" applyFont="1"/>
    <xf numFmtId="49" fontId="7" fillId="5" borderId="1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1" xfId="1" applyFont="1" applyBorder="1" applyAlignment="1" applyProtection="1">
      <alignment horizontal="left" vertical="center"/>
      <protection hidden="1"/>
    </xf>
    <xf numFmtId="49" fontId="8" fillId="5" borderId="1" xfId="1" applyNumberFormat="1" applyFont="1" applyFill="1" applyBorder="1" applyAlignment="1" applyProtection="1">
      <alignment horizontal="center" vertical="center" wrapText="1"/>
      <protection hidden="1"/>
    </xf>
    <xf numFmtId="175" fontId="7" fillId="0" borderId="0" xfId="1" applyNumberFormat="1" applyFont="1" applyAlignment="1" applyProtection="1">
      <alignment horizontal="right" vertical="center"/>
      <protection hidden="1"/>
    </xf>
    <xf numFmtId="0" fontId="2" fillId="0" borderId="0" xfId="1" applyFont="1" applyAlignment="1" applyProtection="1">
      <alignment horizontal="right" wrapText="1"/>
      <protection hidden="1"/>
    </xf>
    <xf numFmtId="0" fontId="0" fillId="0" borderId="0" xfId="0" applyAlignment="1">
      <alignment vertical="top" wrapText="1"/>
    </xf>
    <xf numFmtId="0" fontId="8" fillId="5" borderId="5" xfId="1" applyFont="1" applyFill="1" applyBorder="1" applyAlignment="1" applyProtection="1">
      <alignment horizontal="left" vertical="center" wrapText="1"/>
      <protection hidden="1"/>
    </xf>
    <xf numFmtId="165" fontId="8" fillId="0" borderId="5" xfId="1" applyNumberFormat="1" applyFont="1" applyBorder="1" applyAlignment="1" applyProtection="1">
      <alignment horizontal="center" vertical="center" wrapText="1"/>
      <protection hidden="1"/>
    </xf>
    <xf numFmtId="0" fontId="7" fillId="0" borderId="1" xfId="0" applyFont="1" applyBorder="1"/>
    <xf numFmtId="164" fontId="7" fillId="0" borderId="1" xfId="0" applyNumberFormat="1" applyFont="1" applyBorder="1" applyAlignment="1">
      <alignment horizontal="center" vertical="center"/>
    </xf>
    <xf numFmtId="0" fontId="8" fillId="0" borderId="0" xfId="0" applyFont="1"/>
    <xf numFmtId="164" fontId="8" fillId="0" borderId="0" xfId="0" applyNumberFormat="1" applyFont="1" applyAlignment="1">
      <alignment horizontal="center" vertical="center"/>
    </xf>
    <xf numFmtId="0" fontId="2" fillId="0" borderId="0" xfId="1" applyFont="1" applyAlignment="1" applyProtection="1">
      <alignment horizontal="right" vertical="top" wrapText="1"/>
      <protection hidden="1"/>
    </xf>
    <xf numFmtId="0" fontId="2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19" fillId="0" borderId="0" xfId="1" applyFont="1" applyAlignment="1">
      <alignment horizontal="center" vertical="center"/>
    </xf>
    <xf numFmtId="49" fontId="8" fillId="0" borderId="1" xfId="1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justify" vertical="center" wrapText="1"/>
    </xf>
    <xf numFmtId="164" fontId="8" fillId="0" borderId="1" xfId="1" applyNumberFormat="1" applyFont="1" applyBorder="1" applyAlignment="1">
      <alignment horizontal="center" vertical="center" wrapText="1"/>
    </xf>
    <xf numFmtId="164" fontId="8" fillId="6" borderId="1" xfId="1" applyNumberFormat="1" applyFont="1" applyFill="1" applyBorder="1" applyAlignment="1">
      <alignment horizontal="center" vertical="center" wrapText="1"/>
    </xf>
    <xf numFmtId="164" fontId="8" fillId="5" borderId="1" xfId="1" applyNumberFormat="1" applyFont="1" applyFill="1" applyBorder="1" applyAlignment="1">
      <alignment horizontal="center" vertical="center" wrapText="1"/>
    </xf>
    <xf numFmtId="164" fontId="7" fillId="0" borderId="4" xfId="1" applyNumberFormat="1" applyFont="1" applyBorder="1" applyAlignment="1">
      <alignment horizontal="center" vertical="center" wrapText="1"/>
    </xf>
    <xf numFmtId="164" fontId="7" fillId="6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Alignment="1">
      <alignment vertical="center"/>
    </xf>
    <xf numFmtId="0" fontId="2" fillId="0" borderId="1" xfId="1" applyFont="1" applyBorder="1" applyAlignment="1">
      <alignment horizontal="center" vertical="center" wrapText="1"/>
    </xf>
    <xf numFmtId="164" fontId="5" fillId="0" borderId="4" xfId="1" applyNumberFormat="1" applyFont="1" applyBorder="1" applyAlignment="1">
      <alignment horizontal="center" vertical="center"/>
    </xf>
    <xf numFmtId="164" fontId="5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justify" vertical="top" wrapText="1"/>
    </xf>
    <xf numFmtId="164" fontId="2" fillId="0" borderId="1" xfId="1" applyNumberFormat="1" applyFont="1" applyBorder="1" applyAlignment="1">
      <alignment horizontal="center" vertical="center" wrapText="1"/>
    </xf>
    <xf numFmtId="164" fontId="2" fillId="0" borderId="0" xfId="1" applyNumberFormat="1" applyFont="1"/>
    <xf numFmtId="0" fontId="8" fillId="0" borderId="0" xfId="1" applyFont="1"/>
    <xf numFmtId="0" fontId="2" fillId="0" borderId="0" xfId="1" applyFont="1" applyAlignment="1">
      <alignment vertical="top" wrapText="1"/>
    </xf>
    <xf numFmtId="0" fontId="2" fillId="0" borderId="0" xfId="1" applyFont="1" applyAlignment="1">
      <alignment horizontal="center" vertical="top" wrapText="1"/>
    </xf>
    <xf numFmtId="0" fontId="8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top" wrapText="1"/>
    </xf>
    <xf numFmtId="165" fontId="8" fillId="0" borderId="1" xfId="1" applyNumberFormat="1" applyFont="1" applyBorder="1" applyAlignment="1">
      <alignment horizontal="center" vertical="top" wrapText="1"/>
    </xf>
    <xf numFmtId="0" fontId="8" fillId="0" borderId="1" xfId="1" applyFont="1" applyBorder="1" applyAlignment="1">
      <alignment horizontal="center"/>
    </xf>
    <xf numFmtId="165" fontId="8" fillId="0" borderId="1" xfId="1" applyNumberFormat="1" applyFont="1" applyBorder="1" applyAlignment="1">
      <alignment horizontal="center" vertical="center" wrapText="1"/>
    </xf>
    <xf numFmtId="165" fontId="8" fillId="0" borderId="1" xfId="1" applyNumberFormat="1" applyFont="1" applyBorder="1" applyAlignment="1">
      <alignment horizontal="center" vertical="center"/>
    </xf>
    <xf numFmtId="0" fontId="2" fillId="0" borderId="0" xfId="1" applyFont="1" applyAlignment="1">
      <alignment horizontal="justify" vertical="top" wrapText="1"/>
    </xf>
    <xf numFmtId="164" fontId="2" fillId="0" borderId="0" xfId="1" applyNumberFormat="1" applyFont="1" applyAlignment="1">
      <alignment horizontal="center" vertical="top" wrapText="1"/>
    </xf>
    <xf numFmtId="0" fontId="7" fillId="7" borderId="1" xfId="1" applyFont="1" applyFill="1" applyBorder="1" applyAlignment="1" applyProtection="1">
      <alignment horizontal="left" vertical="center" wrapText="1"/>
      <protection hidden="1"/>
    </xf>
    <xf numFmtId="49" fontId="7" fillId="8" borderId="1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164" fontId="2" fillId="0" borderId="0" xfId="0" applyNumberFormat="1" applyFont="1" applyAlignment="1">
      <alignment horizontal="right" vertical="top" wrapText="1"/>
    </xf>
    <xf numFmtId="0" fontId="5" fillId="0" borderId="0" xfId="0" quotePrefix="1" applyFont="1" applyAlignment="1">
      <alignment horizontal="center" wrapText="1"/>
    </xf>
    <xf numFmtId="0" fontId="2" fillId="0" borderId="1" xfId="0" applyFont="1" applyBorder="1" applyAlignment="1">
      <alignment horizontal="center" vertical="center" textRotation="90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quotePrefix="1" applyNumberFormat="1" applyFont="1" applyBorder="1" applyAlignment="1">
      <alignment horizontal="center" vertical="center" wrapText="1"/>
    </xf>
    <xf numFmtId="49" fontId="2" fillId="0" borderId="4" xfId="0" quotePrefix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2" fillId="0" borderId="0" xfId="2" applyFont="1" applyAlignment="1" applyProtection="1">
      <alignment horizontal="right"/>
      <protection hidden="1"/>
    </xf>
    <xf numFmtId="0" fontId="8" fillId="0" borderId="0" xfId="2" applyFont="1" applyAlignment="1" applyProtection="1">
      <alignment horizontal="right" vertical="top" wrapText="1"/>
      <protection hidden="1"/>
    </xf>
    <xf numFmtId="0" fontId="7" fillId="4" borderId="0" xfId="4" applyFont="1" applyFill="1" applyAlignment="1">
      <alignment horizontal="center" vertical="center" wrapText="1"/>
    </xf>
    <xf numFmtId="0" fontId="3" fillId="0" borderId="0" xfId="4" applyFont="1" applyAlignment="1">
      <alignment horizontal="center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right" vertical="top" wrapText="1"/>
    </xf>
    <xf numFmtId="0" fontId="9" fillId="0" borderId="0" xfId="0" applyFont="1" applyAlignment="1">
      <alignment horizontal="right" vertical="top" wrapText="1"/>
    </xf>
    <xf numFmtId="0" fontId="7" fillId="0" borderId="0" xfId="1" applyFont="1" applyAlignment="1">
      <alignment horizontal="center" vertical="top" wrapText="1"/>
    </xf>
    <xf numFmtId="0" fontId="8" fillId="0" borderId="5" xfId="1" applyFont="1" applyBorder="1" applyAlignment="1" applyProtection="1">
      <alignment horizontal="center" vertical="center" wrapText="1"/>
      <protection hidden="1"/>
    </xf>
    <xf numFmtId="0" fontId="9" fillId="0" borderId="6" xfId="0" applyFont="1" applyBorder="1" applyAlignment="1">
      <alignment horizontal="center" vertical="center" wrapText="1"/>
    </xf>
    <xf numFmtId="0" fontId="8" fillId="0" borderId="2" xfId="1" applyFont="1" applyBorder="1" applyAlignment="1" applyProtection="1">
      <alignment horizontal="center" vertical="center" wrapText="1"/>
      <protection hidden="1"/>
    </xf>
    <xf numFmtId="0" fontId="9" fillId="0" borderId="3" xfId="0" applyFont="1" applyBorder="1" applyAlignment="1">
      <alignment horizontal="center" vertical="center" wrapText="1"/>
    </xf>
    <xf numFmtId="0" fontId="7" fillId="0" borderId="2" xfId="1" applyFont="1" applyBorder="1" applyProtection="1">
      <protection hidden="1"/>
    </xf>
    <xf numFmtId="0" fontId="0" fillId="0" borderId="3" xfId="0" applyBorder="1"/>
    <xf numFmtId="0" fontId="0" fillId="0" borderId="4" xfId="0" applyBorder="1"/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center" vertical="top" wrapText="1"/>
    </xf>
    <xf numFmtId="0" fontId="8" fillId="0" borderId="5" xfId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right" vertical="top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8" fillId="0" borderId="1" xfId="1" applyFont="1" applyBorder="1" applyAlignment="1" applyProtection="1">
      <alignment horizontal="center" vertical="center" wrapText="1"/>
      <protection hidden="1"/>
    </xf>
    <xf numFmtId="0" fontId="0" fillId="0" borderId="1" xfId="0" applyBorder="1" applyAlignment="1">
      <alignment horizontal="center" vertical="center" wrapText="1"/>
    </xf>
    <xf numFmtId="0" fontId="2" fillId="0" borderId="0" xfId="1" applyFont="1" applyAlignment="1" applyProtection="1">
      <alignment horizontal="right" wrapText="1"/>
      <protection hidden="1"/>
    </xf>
    <xf numFmtId="0" fontId="7" fillId="0" borderId="0" xfId="0" applyFont="1" applyAlignment="1">
      <alignment horizontal="center" vertical="top" wrapText="1"/>
    </xf>
    <xf numFmtId="0" fontId="2" fillId="0" borderId="0" xfId="1" applyFont="1" applyAlignment="1" applyProtection="1">
      <alignment horizontal="right"/>
      <protection hidden="1"/>
    </xf>
    <xf numFmtId="0" fontId="7" fillId="0" borderId="2" xfId="1" applyFont="1" applyBorder="1" applyAlignment="1">
      <alignment horizontal="left" vertical="center" wrapText="1"/>
    </xf>
    <xf numFmtId="0" fontId="7" fillId="0" borderId="4" xfId="1" applyFont="1" applyBorder="1" applyAlignment="1">
      <alignment horizontal="left" vertical="center" wrapText="1"/>
    </xf>
    <xf numFmtId="0" fontId="2" fillId="0" borderId="0" xfId="1" applyFont="1" applyAlignment="1" applyProtection="1">
      <alignment horizontal="right" vertical="center" wrapText="1"/>
      <protection hidden="1"/>
    </xf>
    <xf numFmtId="0" fontId="7" fillId="0" borderId="0" xfId="1" applyFont="1" applyAlignment="1">
      <alignment horizontal="center" vertical="center" wrapText="1"/>
    </xf>
    <xf numFmtId="49" fontId="8" fillId="0" borderId="5" xfId="1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/>
    </xf>
    <xf numFmtId="0" fontId="8" fillId="0" borderId="1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164" fontId="8" fillId="0" borderId="2" xfId="1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164" fontId="8" fillId="0" borderId="5" xfId="1" applyNumberFormat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2 2" xfId="2"/>
    <cellStyle name="Обычный 3" xfId="3"/>
    <cellStyle name="Обычный 4" xfId="4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grigorova_tm@mfnso.local" id="{C2F586BF-921E-CE14-6D01-18BBF808D150}" userId="grigorova_tm@mfnso.local" providerId="Teamlab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151" personId="{C2F586BF-921E-CE14-6D01-18BBF808D150}" id="{002A00F1-00AD-47B7-96C4-0040006D0051}" done="0">
    <text xml:space="preserve">приоритетные - 472,0-72,0=400,0
</text>
  </threadedComment>
  <threadedComment ref="F166" dT="2025-11-07T02:57:56.23Z" personId="{C2F586BF-921E-CE14-6D01-18BBF808D150}" id="{48225450-1D99-5439-E76F-ACB1A8132B91}" done="0">
    <text xml:space="preserve">9000,0-28,6(софин 555)=8971,4 - районные
</text>
  </threadedComment>
  <threadedComment ref="F222" personId="{C2F586BF-921E-CE14-6D01-18BBF808D150}" id="{009100EA-0066-4089-8892-00CA00BA0086}" done="0">
    <text xml:space="preserve">приоритетные-1591,7-319,3=1272,4
</text>
  </threadedComment>
  <threadedComment ref="F24" personId="{C2F586BF-921E-CE14-6D01-18BBF808D150}" id="{00BA002D-00B5-4C2F-9E3F-00D100070082}" done="0">
    <text xml:space="preserve">приоритетные-1162,6-33,34=1129,26
</text>
  </threadedComment>
  <threadedComment ref="F286" personId="{C2F586BF-921E-CE14-6D01-18BBF808D150}" id="{00F100F1-0002-47A0-9A5B-00AD002B009B}" done="0">
    <text xml:space="preserve">приоритетные - 1443,0-354,3-30,0-25,0=1033,7
</text>
  </threadedComment>
  <threadedComment ref="F75" dT="2025-11-07T02:54:59.87Z" personId="{C2F586BF-921E-CE14-6D01-18BBF808D150}" id="{D9BCEA7C-7525-8B02-6CAB-414F125FF4F1}" done="0">
    <text xml:space="preserve">приоритетные - 9,5
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65"/>
  <sheetViews>
    <sheetView view="pageBreakPreview" topLeftCell="A50" workbookViewId="0">
      <selection activeCell="J13" sqref="J13"/>
    </sheetView>
  </sheetViews>
  <sheetFormatPr defaultRowHeight="15"/>
  <cols>
    <col min="1" max="1" width="3.85546875" style="1" customWidth="1"/>
    <col min="2" max="2" width="4.42578125" style="2" customWidth="1"/>
    <col min="3" max="3" width="2.5703125" style="2" customWidth="1"/>
    <col min="4" max="4" width="3.5703125" style="2" customWidth="1"/>
    <col min="5" max="5" width="3" style="2" customWidth="1"/>
    <col min="6" max="6" width="4.28515625" style="2" customWidth="1"/>
    <col min="7" max="7" width="4.140625" style="2" customWidth="1"/>
    <col min="8" max="8" width="5.140625" style="2" customWidth="1"/>
    <col min="9" max="9" width="5.7109375" style="2" customWidth="1"/>
    <col min="10" max="10" width="51.85546875" style="2" customWidth="1"/>
    <col min="11" max="13" width="12.5703125" style="1" customWidth="1"/>
    <col min="14" max="14" width="3.5703125" style="1" bestFit="1" customWidth="1"/>
    <col min="15" max="15" width="1.85546875" style="1" bestFit="1" customWidth="1"/>
    <col min="16" max="17" width="2.7109375" style="1" bestFit="1" customWidth="1"/>
    <col min="18" max="18" width="3.5703125" style="1" bestFit="1" customWidth="1"/>
    <col min="19" max="19" width="2.7109375" style="1" bestFit="1" customWidth="1"/>
    <col min="20" max="20" width="4.42578125" style="1" bestFit="1" customWidth="1"/>
    <col min="21" max="25" width="9.140625" style="1"/>
    <col min="26" max="37" width="2" style="1" bestFit="1" customWidth="1"/>
    <col min="38" max="256" width="9.140625" style="1"/>
    <col min="257" max="257" width="3.85546875" style="1" customWidth="1"/>
    <col min="258" max="258" width="4.42578125" style="1" customWidth="1"/>
    <col min="259" max="259" width="2.5703125" style="1" customWidth="1"/>
    <col min="260" max="260" width="3.5703125" style="1" customWidth="1"/>
    <col min="261" max="261" width="3" style="1" customWidth="1"/>
    <col min="262" max="262" width="4.28515625" style="1" customWidth="1"/>
    <col min="263" max="263" width="4.140625" style="1" customWidth="1"/>
    <col min="264" max="264" width="5.140625" style="1" customWidth="1"/>
    <col min="265" max="265" width="5.7109375" style="1" customWidth="1"/>
    <col min="266" max="266" width="51.85546875" style="1" customWidth="1"/>
    <col min="267" max="269" width="12.5703125" style="1" customWidth="1"/>
    <col min="270" max="270" width="3.5703125" style="1" bestFit="1" customWidth="1"/>
    <col min="271" max="271" width="1.85546875" style="1" bestFit="1" customWidth="1"/>
    <col min="272" max="273" width="2.7109375" style="1" bestFit="1" customWidth="1"/>
    <col min="274" max="274" width="3.5703125" style="1" bestFit="1" customWidth="1"/>
    <col min="275" max="275" width="2.7109375" style="1" bestFit="1" customWidth="1"/>
    <col min="276" max="276" width="4.42578125" style="1" bestFit="1" customWidth="1"/>
    <col min="277" max="281" width="9.140625" style="1"/>
    <col min="282" max="293" width="2" style="1" bestFit="1" customWidth="1"/>
    <col min="294" max="512" width="9.140625" style="1"/>
    <col min="513" max="513" width="3.85546875" style="1" customWidth="1"/>
    <col min="514" max="514" width="4.42578125" style="1" customWidth="1"/>
    <col min="515" max="515" width="2.5703125" style="1" customWidth="1"/>
    <col min="516" max="516" width="3.5703125" style="1" customWidth="1"/>
    <col min="517" max="517" width="3" style="1" customWidth="1"/>
    <col min="518" max="518" width="4.28515625" style="1" customWidth="1"/>
    <col min="519" max="519" width="4.140625" style="1" customWidth="1"/>
    <col min="520" max="520" width="5.140625" style="1" customWidth="1"/>
    <col min="521" max="521" width="5.7109375" style="1" customWidth="1"/>
    <col min="522" max="522" width="51.85546875" style="1" customWidth="1"/>
    <col min="523" max="525" width="12.5703125" style="1" customWidth="1"/>
    <col min="526" max="526" width="3.5703125" style="1" bestFit="1" customWidth="1"/>
    <col min="527" max="527" width="1.85546875" style="1" bestFit="1" customWidth="1"/>
    <col min="528" max="529" width="2.7109375" style="1" bestFit="1" customWidth="1"/>
    <col min="530" max="530" width="3.5703125" style="1" bestFit="1" customWidth="1"/>
    <col min="531" max="531" width="2.7109375" style="1" bestFit="1" customWidth="1"/>
    <col min="532" max="532" width="4.42578125" style="1" bestFit="1" customWidth="1"/>
    <col min="533" max="537" width="9.140625" style="1"/>
    <col min="538" max="549" width="2" style="1" bestFit="1" customWidth="1"/>
    <col min="550" max="768" width="9.140625" style="1"/>
    <col min="769" max="769" width="3.85546875" style="1" customWidth="1"/>
    <col min="770" max="770" width="4.42578125" style="1" customWidth="1"/>
    <col min="771" max="771" width="2.5703125" style="1" customWidth="1"/>
    <col min="772" max="772" width="3.5703125" style="1" customWidth="1"/>
    <col min="773" max="773" width="3" style="1" customWidth="1"/>
    <col min="774" max="774" width="4.28515625" style="1" customWidth="1"/>
    <col min="775" max="775" width="4.140625" style="1" customWidth="1"/>
    <col min="776" max="776" width="5.140625" style="1" customWidth="1"/>
    <col min="777" max="777" width="5.7109375" style="1" customWidth="1"/>
    <col min="778" max="778" width="51.85546875" style="1" customWidth="1"/>
    <col min="779" max="781" width="12.5703125" style="1" customWidth="1"/>
    <col min="782" max="782" width="3.5703125" style="1" bestFit="1" customWidth="1"/>
    <col min="783" max="783" width="1.85546875" style="1" bestFit="1" customWidth="1"/>
    <col min="784" max="785" width="2.7109375" style="1" bestFit="1" customWidth="1"/>
    <col min="786" max="786" width="3.5703125" style="1" bestFit="1" customWidth="1"/>
    <col min="787" max="787" width="2.7109375" style="1" bestFit="1" customWidth="1"/>
    <col min="788" max="788" width="4.42578125" style="1" bestFit="1" customWidth="1"/>
    <col min="789" max="793" width="9.140625" style="1"/>
    <col min="794" max="805" width="2" style="1" bestFit="1" customWidth="1"/>
    <col min="806" max="1024" width="9.140625" style="1"/>
    <col min="1025" max="1025" width="3.85546875" style="1" customWidth="1"/>
    <col min="1026" max="1026" width="4.42578125" style="1" customWidth="1"/>
    <col min="1027" max="1027" width="2.5703125" style="1" customWidth="1"/>
    <col min="1028" max="1028" width="3.5703125" style="1" customWidth="1"/>
    <col min="1029" max="1029" width="3" style="1" customWidth="1"/>
    <col min="1030" max="1030" width="4.28515625" style="1" customWidth="1"/>
    <col min="1031" max="1031" width="4.140625" style="1" customWidth="1"/>
    <col min="1032" max="1032" width="5.140625" style="1" customWidth="1"/>
    <col min="1033" max="1033" width="5.7109375" style="1" customWidth="1"/>
    <col min="1034" max="1034" width="51.85546875" style="1" customWidth="1"/>
    <col min="1035" max="1037" width="12.5703125" style="1" customWidth="1"/>
    <col min="1038" max="1038" width="3.5703125" style="1" bestFit="1" customWidth="1"/>
    <col min="1039" max="1039" width="1.85546875" style="1" bestFit="1" customWidth="1"/>
    <col min="1040" max="1041" width="2.7109375" style="1" bestFit="1" customWidth="1"/>
    <col min="1042" max="1042" width="3.5703125" style="1" bestFit="1" customWidth="1"/>
    <col min="1043" max="1043" width="2.7109375" style="1" bestFit="1" customWidth="1"/>
    <col min="1044" max="1044" width="4.42578125" style="1" bestFit="1" customWidth="1"/>
    <col min="1045" max="1049" width="9.140625" style="1"/>
    <col min="1050" max="1061" width="2" style="1" bestFit="1" customWidth="1"/>
    <col min="1062" max="1280" width="9.140625" style="1"/>
    <col min="1281" max="1281" width="3.85546875" style="1" customWidth="1"/>
    <col min="1282" max="1282" width="4.42578125" style="1" customWidth="1"/>
    <col min="1283" max="1283" width="2.5703125" style="1" customWidth="1"/>
    <col min="1284" max="1284" width="3.5703125" style="1" customWidth="1"/>
    <col min="1285" max="1285" width="3" style="1" customWidth="1"/>
    <col min="1286" max="1286" width="4.28515625" style="1" customWidth="1"/>
    <col min="1287" max="1287" width="4.140625" style="1" customWidth="1"/>
    <col min="1288" max="1288" width="5.140625" style="1" customWidth="1"/>
    <col min="1289" max="1289" width="5.7109375" style="1" customWidth="1"/>
    <col min="1290" max="1290" width="51.85546875" style="1" customWidth="1"/>
    <col min="1291" max="1293" width="12.5703125" style="1" customWidth="1"/>
    <col min="1294" max="1294" width="3.5703125" style="1" bestFit="1" customWidth="1"/>
    <col min="1295" max="1295" width="1.85546875" style="1" bestFit="1" customWidth="1"/>
    <col min="1296" max="1297" width="2.7109375" style="1" bestFit="1" customWidth="1"/>
    <col min="1298" max="1298" width="3.5703125" style="1" bestFit="1" customWidth="1"/>
    <col min="1299" max="1299" width="2.7109375" style="1" bestFit="1" customWidth="1"/>
    <col min="1300" max="1300" width="4.42578125" style="1" bestFit="1" customWidth="1"/>
    <col min="1301" max="1305" width="9.140625" style="1"/>
    <col min="1306" max="1317" width="2" style="1" bestFit="1" customWidth="1"/>
    <col min="1318" max="1536" width="9.140625" style="1"/>
    <col min="1537" max="1537" width="3.85546875" style="1" customWidth="1"/>
    <col min="1538" max="1538" width="4.42578125" style="1" customWidth="1"/>
    <col min="1539" max="1539" width="2.5703125" style="1" customWidth="1"/>
    <col min="1540" max="1540" width="3.5703125" style="1" customWidth="1"/>
    <col min="1541" max="1541" width="3" style="1" customWidth="1"/>
    <col min="1542" max="1542" width="4.28515625" style="1" customWidth="1"/>
    <col min="1543" max="1543" width="4.140625" style="1" customWidth="1"/>
    <col min="1544" max="1544" width="5.140625" style="1" customWidth="1"/>
    <col min="1545" max="1545" width="5.7109375" style="1" customWidth="1"/>
    <col min="1546" max="1546" width="51.85546875" style="1" customWidth="1"/>
    <col min="1547" max="1549" width="12.5703125" style="1" customWidth="1"/>
    <col min="1550" max="1550" width="3.5703125" style="1" bestFit="1" customWidth="1"/>
    <col min="1551" max="1551" width="1.85546875" style="1" bestFit="1" customWidth="1"/>
    <col min="1552" max="1553" width="2.7109375" style="1" bestFit="1" customWidth="1"/>
    <col min="1554" max="1554" width="3.5703125" style="1" bestFit="1" customWidth="1"/>
    <col min="1555" max="1555" width="2.7109375" style="1" bestFit="1" customWidth="1"/>
    <col min="1556" max="1556" width="4.42578125" style="1" bestFit="1" customWidth="1"/>
    <col min="1557" max="1561" width="9.140625" style="1"/>
    <col min="1562" max="1573" width="2" style="1" bestFit="1" customWidth="1"/>
    <col min="1574" max="1792" width="9.140625" style="1"/>
    <col min="1793" max="1793" width="3.85546875" style="1" customWidth="1"/>
    <col min="1794" max="1794" width="4.42578125" style="1" customWidth="1"/>
    <col min="1795" max="1795" width="2.5703125" style="1" customWidth="1"/>
    <col min="1796" max="1796" width="3.5703125" style="1" customWidth="1"/>
    <col min="1797" max="1797" width="3" style="1" customWidth="1"/>
    <col min="1798" max="1798" width="4.28515625" style="1" customWidth="1"/>
    <col min="1799" max="1799" width="4.140625" style="1" customWidth="1"/>
    <col min="1800" max="1800" width="5.140625" style="1" customWidth="1"/>
    <col min="1801" max="1801" width="5.7109375" style="1" customWidth="1"/>
    <col min="1802" max="1802" width="51.85546875" style="1" customWidth="1"/>
    <col min="1803" max="1805" width="12.5703125" style="1" customWidth="1"/>
    <col min="1806" max="1806" width="3.5703125" style="1" bestFit="1" customWidth="1"/>
    <col min="1807" max="1807" width="1.85546875" style="1" bestFit="1" customWidth="1"/>
    <col min="1808" max="1809" width="2.7109375" style="1" bestFit="1" customWidth="1"/>
    <col min="1810" max="1810" width="3.5703125" style="1" bestFit="1" customWidth="1"/>
    <col min="1811" max="1811" width="2.7109375" style="1" bestFit="1" customWidth="1"/>
    <col min="1812" max="1812" width="4.42578125" style="1" bestFit="1" customWidth="1"/>
    <col min="1813" max="1817" width="9.140625" style="1"/>
    <col min="1818" max="1829" width="2" style="1" bestFit="1" customWidth="1"/>
    <col min="1830" max="2048" width="9.140625" style="1"/>
    <col min="2049" max="2049" width="3.85546875" style="1" customWidth="1"/>
    <col min="2050" max="2050" width="4.42578125" style="1" customWidth="1"/>
    <col min="2051" max="2051" width="2.5703125" style="1" customWidth="1"/>
    <col min="2052" max="2052" width="3.5703125" style="1" customWidth="1"/>
    <col min="2053" max="2053" width="3" style="1" customWidth="1"/>
    <col min="2054" max="2054" width="4.28515625" style="1" customWidth="1"/>
    <col min="2055" max="2055" width="4.140625" style="1" customWidth="1"/>
    <col min="2056" max="2056" width="5.140625" style="1" customWidth="1"/>
    <col min="2057" max="2057" width="5.7109375" style="1" customWidth="1"/>
    <col min="2058" max="2058" width="51.85546875" style="1" customWidth="1"/>
    <col min="2059" max="2061" width="12.5703125" style="1" customWidth="1"/>
    <col min="2062" max="2062" width="3.5703125" style="1" bestFit="1" customWidth="1"/>
    <col min="2063" max="2063" width="1.85546875" style="1" bestFit="1" customWidth="1"/>
    <col min="2064" max="2065" width="2.7109375" style="1" bestFit="1" customWidth="1"/>
    <col min="2066" max="2066" width="3.5703125" style="1" bestFit="1" customWidth="1"/>
    <col min="2067" max="2067" width="2.7109375" style="1" bestFit="1" customWidth="1"/>
    <col min="2068" max="2068" width="4.42578125" style="1" bestFit="1" customWidth="1"/>
    <col min="2069" max="2073" width="9.140625" style="1"/>
    <col min="2074" max="2085" width="2" style="1" bestFit="1" customWidth="1"/>
    <col min="2086" max="2304" width="9.140625" style="1"/>
    <col min="2305" max="2305" width="3.85546875" style="1" customWidth="1"/>
    <col min="2306" max="2306" width="4.42578125" style="1" customWidth="1"/>
    <col min="2307" max="2307" width="2.5703125" style="1" customWidth="1"/>
    <col min="2308" max="2308" width="3.5703125" style="1" customWidth="1"/>
    <col min="2309" max="2309" width="3" style="1" customWidth="1"/>
    <col min="2310" max="2310" width="4.28515625" style="1" customWidth="1"/>
    <col min="2311" max="2311" width="4.140625" style="1" customWidth="1"/>
    <col min="2312" max="2312" width="5.140625" style="1" customWidth="1"/>
    <col min="2313" max="2313" width="5.7109375" style="1" customWidth="1"/>
    <col min="2314" max="2314" width="51.85546875" style="1" customWidth="1"/>
    <col min="2315" max="2317" width="12.5703125" style="1" customWidth="1"/>
    <col min="2318" max="2318" width="3.5703125" style="1" bestFit="1" customWidth="1"/>
    <col min="2319" max="2319" width="1.85546875" style="1" bestFit="1" customWidth="1"/>
    <col min="2320" max="2321" width="2.7109375" style="1" bestFit="1" customWidth="1"/>
    <col min="2322" max="2322" width="3.5703125" style="1" bestFit="1" customWidth="1"/>
    <col min="2323" max="2323" width="2.7109375" style="1" bestFit="1" customWidth="1"/>
    <col min="2324" max="2324" width="4.42578125" style="1" bestFit="1" customWidth="1"/>
    <col min="2325" max="2329" width="9.140625" style="1"/>
    <col min="2330" max="2341" width="2" style="1" bestFit="1" customWidth="1"/>
    <col min="2342" max="2560" width="9.140625" style="1"/>
    <col min="2561" max="2561" width="3.85546875" style="1" customWidth="1"/>
    <col min="2562" max="2562" width="4.42578125" style="1" customWidth="1"/>
    <col min="2563" max="2563" width="2.5703125" style="1" customWidth="1"/>
    <col min="2564" max="2564" width="3.5703125" style="1" customWidth="1"/>
    <col min="2565" max="2565" width="3" style="1" customWidth="1"/>
    <col min="2566" max="2566" width="4.28515625" style="1" customWidth="1"/>
    <col min="2567" max="2567" width="4.140625" style="1" customWidth="1"/>
    <col min="2568" max="2568" width="5.140625" style="1" customWidth="1"/>
    <col min="2569" max="2569" width="5.7109375" style="1" customWidth="1"/>
    <col min="2570" max="2570" width="51.85546875" style="1" customWidth="1"/>
    <col min="2571" max="2573" width="12.5703125" style="1" customWidth="1"/>
    <col min="2574" max="2574" width="3.5703125" style="1" bestFit="1" customWidth="1"/>
    <col min="2575" max="2575" width="1.85546875" style="1" bestFit="1" customWidth="1"/>
    <col min="2576" max="2577" width="2.7109375" style="1" bestFit="1" customWidth="1"/>
    <col min="2578" max="2578" width="3.5703125" style="1" bestFit="1" customWidth="1"/>
    <col min="2579" max="2579" width="2.7109375" style="1" bestFit="1" customWidth="1"/>
    <col min="2580" max="2580" width="4.42578125" style="1" bestFit="1" customWidth="1"/>
    <col min="2581" max="2585" width="9.140625" style="1"/>
    <col min="2586" max="2597" width="2" style="1" bestFit="1" customWidth="1"/>
    <col min="2598" max="2816" width="9.140625" style="1"/>
    <col min="2817" max="2817" width="3.85546875" style="1" customWidth="1"/>
    <col min="2818" max="2818" width="4.42578125" style="1" customWidth="1"/>
    <col min="2819" max="2819" width="2.5703125" style="1" customWidth="1"/>
    <col min="2820" max="2820" width="3.5703125" style="1" customWidth="1"/>
    <col min="2821" max="2821" width="3" style="1" customWidth="1"/>
    <col min="2822" max="2822" width="4.28515625" style="1" customWidth="1"/>
    <col min="2823" max="2823" width="4.140625" style="1" customWidth="1"/>
    <col min="2824" max="2824" width="5.140625" style="1" customWidth="1"/>
    <col min="2825" max="2825" width="5.7109375" style="1" customWidth="1"/>
    <col min="2826" max="2826" width="51.85546875" style="1" customWidth="1"/>
    <col min="2827" max="2829" width="12.5703125" style="1" customWidth="1"/>
    <col min="2830" max="2830" width="3.5703125" style="1" bestFit="1" customWidth="1"/>
    <col min="2831" max="2831" width="1.85546875" style="1" bestFit="1" customWidth="1"/>
    <col min="2832" max="2833" width="2.7109375" style="1" bestFit="1" customWidth="1"/>
    <col min="2834" max="2834" width="3.5703125" style="1" bestFit="1" customWidth="1"/>
    <col min="2835" max="2835" width="2.7109375" style="1" bestFit="1" customWidth="1"/>
    <col min="2836" max="2836" width="4.42578125" style="1" bestFit="1" customWidth="1"/>
    <col min="2837" max="2841" width="9.140625" style="1"/>
    <col min="2842" max="2853" width="2" style="1" bestFit="1" customWidth="1"/>
    <col min="2854" max="3072" width="9.140625" style="1"/>
    <col min="3073" max="3073" width="3.85546875" style="1" customWidth="1"/>
    <col min="3074" max="3074" width="4.42578125" style="1" customWidth="1"/>
    <col min="3075" max="3075" width="2.5703125" style="1" customWidth="1"/>
    <col min="3076" max="3076" width="3.5703125" style="1" customWidth="1"/>
    <col min="3077" max="3077" width="3" style="1" customWidth="1"/>
    <col min="3078" max="3078" width="4.28515625" style="1" customWidth="1"/>
    <col min="3079" max="3079" width="4.140625" style="1" customWidth="1"/>
    <col min="3080" max="3080" width="5.140625" style="1" customWidth="1"/>
    <col min="3081" max="3081" width="5.7109375" style="1" customWidth="1"/>
    <col min="3082" max="3082" width="51.85546875" style="1" customWidth="1"/>
    <col min="3083" max="3085" width="12.5703125" style="1" customWidth="1"/>
    <col min="3086" max="3086" width="3.5703125" style="1" bestFit="1" customWidth="1"/>
    <col min="3087" max="3087" width="1.85546875" style="1" bestFit="1" customWidth="1"/>
    <col min="3088" max="3089" width="2.7109375" style="1" bestFit="1" customWidth="1"/>
    <col min="3090" max="3090" width="3.5703125" style="1" bestFit="1" customWidth="1"/>
    <col min="3091" max="3091" width="2.7109375" style="1" bestFit="1" customWidth="1"/>
    <col min="3092" max="3092" width="4.42578125" style="1" bestFit="1" customWidth="1"/>
    <col min="3093" max="3097" width="9.140625" style="1"/>
    <col min="3098" max="3109" width="2" style="1" bestFit="1" customWidth="1"/>
    <col min="3110" max="3328" width="9.140625" style="1"/>
    <col min="3329" max="3329" width="3.85546875" style="1" customWidth="1"/>
    <col min="3330" max="3330" width="4.42578125" style="1" customWidth="1"/>
    <col min="3331" max="3331" width="2.5703125" style="1" customWidth="1"/>
    <col min="3332" max="3332" width="3.5703125" style="1" customWidth="1"/>
    <col min="3333" max="3333" width="3" style="1" customWidth="1"/>
    <col min="3334" max="3334" width="4.28515625" style="1" customWidth="1"/>
    <col min="3335" max="3335" width="4.140625" style="1" customWidth="1"/>
    <col min="3336" max="3336" width="5.140625" style="1" customWidth="1"/>
    <col min="3337" max="3337" width="5.7109375" style="1" customWidth="1"/>
    <col min="3338" max="3338" width="51.85546875" style="1" customWidth="1"/>
    <col min="3339" max="3341" width="12.5703125" style="1" customWidth="1"/>
    <col min="3342" max="3342" width="3.5703125" style="1" bestFit="1" customWidth="1"/>
    <col min="3343" max="3343" width="1.85546875" style="1" bestFit="1" customWidth="1"/>
    <col min="3344" max="3345" width="2.7109375" style="1" bestFit="1" customWidth="1"/>
    <col min="3346" max="3346" width="3.5703125" style="1" bestFit="1" customWidth="1"/>
    <col min="3347" max="3347" width="2.7109375" style="1" bestFit="1" customWidth="1"/>
    <col min="3348" max="3348" width="4.42578125" style="1" bestFit="1" customWidth="1"/>
    <col min="3349" max="3353" width="9.140625" style="1"/>
    <col min="3354" max="3365" width="2" style="1" bestFit="1" customWidth="1"/>
    <col min="3366" max="3584" width="9.140625" style="1"/>
    <col min="3585" max="3585" width="3.85546875" style="1" customWidth="1"/>
    <col min="3586" max="3586" width="4.42578125" style="1" customWidth="1"/>
    <col min="3587" max="3587" width="2.5703125" style="1" customWidth="1"/>
    <col min="3588" max="3588" width="3.5703125" style="1" customWidth="1"/>
    <col min="3589" max="3589" width="3" style="1" customWidth="1"/>
    <col min="3590" max="3590" width="4.28515625" style="1" customWidth="1"/>
    <col min="3591" max="3591" width="4.140625" style="1" customWidth="1"/>
    <col min="3592" max="3592" width="5.140625" style="1" customWidth="1"/>
    <col min="3593" max="3593" width="5.7109375" style="1" customWidth="1"/>
    <col min="3594" max="3594" width="51.85546875" style="1" customWidth="1"/>
    <col min="3595" max="3597" width="12.5703125" style="1" customWidth="1"/>
    <col min="3598" max="3598" width="3.5703125" style="1" bestFit="1" customWidth="1"/>
    <col min="3599" max="3599" width="1.85546875" style="1" bestFit="1" customWidth="1"/>
    <col min="3600" max="3601" width="2.7109375" style="1" bestFit="1" customWidth="1"/>
    <col min="3602" max="3602" width="3.5703125" style="1" bestFit="1" customWidth="1"/>
    <col min="3603" max="3603" width="2.7109375" style="1" bestFit="1" customWidth="1"/>
    <col min="3604" max="3604" width="4.42578125" style="1" bestFit="1" customWidth="1"/>
    <col min="3605" max="3609" width="9.140625" style="1"/>
    <col min="3610" max="3621" width="2" style="1" bestFit="1" customWidth="1"/>
    <col min="3622" max="3840" width="9.140625" style="1"/>
    <col min="3841" max="3841" width="3.85546875" style="1" customWidth="1"/>
    <col min="3842" max="3842" width="4.42578125" style="1" customWidth="1"/>
    <col min="3843" max="3843" width="2.5703125" style="1" customWidth="1"/>
    <col min="3844" max="3844" width="3.5703125" style="1" customWidth="1"/>
    <col min="3845" max="3845" width="3" style="1" customWidth="1"/>
    <col min="3846" max="3846" width="4.28515625" style="1" customWidth="1"/>
    <col min="3847" max="3847" width="4.140625" style="1" customWidth="1"/>
    <col min="3848" max="3848" width="5.140625" style="1" customWidth="1"/>
    <col min="3849" max="3849" width="5.7109375" style="1" customWidth="1"/>
    <col min="3850" max="3850" width="51.85546875" style="1" customWidth="1"/>
    <col min="3851" max="3853" width="12.5703125" style="1" customWidth="1"/>
    <col min="3854" max="3854" width="3.5703125" style="1" bestFit="1" customWidth="1"/>
    <col min="3855" max="3855" width="1.85546875" style="1" bestFit="1" customWidth="1"/>
    <col min="3856" max="3857" width="2.7109375" style="1" bestFit="1" customWidth="1"/>
    <col min="3858" max="3858" width="3.5703125" style="1" bestFit="1" customWidth="1"/>
    <col min="3859" max="3859" width="2.7109375" style="1" bestFit="1" customWidth="1"/>
    <col min="3860" max="3860" width="4.42578125" style="1" bestFit="1" customWidth="1"/>
    <col min="3861" max="3865" width="9.140625" style="1"/>
    <col min="3866" max="3877" width="2" style="1" bestFit="1" customWidth="1"/>
    <col min="3878" max="4096" width="9.140625" style="1"/>
    <col min="4097" max="4097" width="3.85546875" style="1" customWidth="1"/>
    <col min="4098" max="4098" width="4.42578125" style="1" customWidth="1"/>
    <col min="4099" max="4099" width="2.5703125" style="1" customWidth="1"/>
    <col min="4100" max="4100" width="3.5703125" style="1" customWidth="1"/>
    <col min="4101" max="4101" width="3" style="1" customWidth="1"/>
    <col min="4102" max="4102" width="4.28515625" style="1" customWidth="1"/>
    <col min="4103" max="4103" width="4.140625" style="1" customWidth="1"/>
    <col min="4104" max="4104" width="5.140625" style="1" customWidth="1"/>
    <col min="4105" max="4105" width="5.7109375" style="1" customWidth="1"/>
    <col min="4106" max="4106" width="51.85546875" style="1" customWidth="1"/>
    <col min="4107" max="4109" width="12.5703125" style="1" customWidth="1"/>
    <col min="4110" max="4110" width="3.5703125" style="1" bestFit="1" customWidth="1"/>
    <col min="4111" max="4111" width="1.85546875" style="1" bestFit="1" customWidth="1"/>
    <col min="4112" max="4113" width="2.7109375" style="1" bestFit="1" customWidth="1"/>
    <col min="4114" max="4114" width="3.5703125" style="1" bestFit="1" customWidth="1"/>
    <col min="4115" max="4115" width="2.7109375" style="1" bestFit="1" customWidth="1"/>
    <col min="4116" max="4116" width="4.42578125" style="1" bestFit="1" customWidth="1"/>
    <col min="4117" max="4121" width="9.140625" style="1"/>
    <col min="4122" max="4133" width="2" style="1" bestFit="1" customWidth="1"/>
    <col min="4134" max="4352" width="9.140625" style="1"/>
    <col min="4353" max="4353" width="3.85546875" style="1" customWidth="1"/>
    <col min="4354" max="4354" width="4.42578125" style="1" customWidth="1"/>
    <col min="4355" max="4355" width="2.5703125" style="1" customWidth="1"/>
    <col min="4356" max="4356" width="3.5703125" style="1" customWidth="1"/>
    <col min="4357" max="4357" width="3" style="1" customWidth="1"/>
    <col min="4358" max="4358" width="4.28515625" style="1" customWidth="1"/>
    <col min="4359" max="4359" width="4.140625" style="1" customWidth="1"/>
    <col min="4360" max="4360" width="5.140625" style="1" customWidth="1"/>
    <col min="4361" max="4361" width="5.7109375" style="1" customWidth="1"/>
    <col min="4362" max="4362" width="51.85546875" style="1" customWidth="1"/>
    <col min="4363" max="4365" width="12.5703125" style="1" customWidth="1"/>
    <col min="4366" max="4366" width="3.5703125" style="1" bestFit="1" customWidth="1"/>
    <col min="4367" max="4367" width="1.85546875" style="1" bestFit="1" customWidth="1"/>
    <col min="4368" max="4369" width="2.7109375" style="1" bestFit="1" customWidth="1"/>
    <col min="4370" max="4370" width="3.5703125" style="1" bestFit="1" customWidth="1"/>
    <col min="4371" max="4371" width="2.7109375" style="1" bestFit="1" customWidth="1"/>
    <col min="4372" max="4372" width="4.42578125" style="1" bestFit="1" customWidth="1"/>
    <col min="4373" max="4377" width="9.140625" style="1"/>
    <col min="4378" max="4389" width="2" style="1" bestFit="1" customWidth="1"/>
    <col min="4390" max="4608" width="9.140625" style="1"/>
    <col min="4609" max="4609" width="3.85546875" style="1" customWidth="1"/>
    <col min="4610" max="4610" width="4.42578125" style="1" customWidth="1"/>
    <col min="4611" max="4611" width="2.5703125" style="1" customWidth="1"/>
    <col min="4612" max="4612" width="3.5703125" style="1" customWidth="1"/>
    <col min="4613" max="4613" width="3" style="1" customWidth="1"/>
    <col min="4614" max="4614" width="4.28515625" style="1" customWidth="1"/>
    <col min="4615" max="4615" width="4.140625" style="1" customWidth="1"/>
    <col min="4616" max="4616" width="5.140625" style="1" customWidth="1"/>
    <col min="4617" max="4617" width="5.7109375" style="1" customWidth="1"/>
    <col min="4618" max="4618" width="51.85546875" style="1" customWidth="1"/>
    <col min="4619" max="4621" width="12.5703125" style="1" customWidth="1"/>
    <col min="4622" max="4622" width="3.5703125" style="1" bestFit="1" customWidth="1"/>
    <col min="4623" max="4623" width="1.85546875" style="1" bestFit="1" customWidth="1"/>
    <col min="4624" max="4625" width="2.7109375" style="1" bestFit="1" customWidth="1"/>
    <col min="4626" max="4626" width="3.5703125" style="1" bestFit="1" customWidth="1"/>
    <col min="4627" max="4627" width="2.7109375" style="1" bestFit="1" customWidth="1"/>
    <col min="4628" max="4628" width="4.42578125" style="1" bestFit="1" customWidth="1"/>
    <col min="4629" max="4633" width="9.140625" style="1"/>
    <col min="4634" max="4645" width="2" style="1" bestFit="1" customWidth="1"/>
    <col min="4646" max="4864" width="9.140625" style="1"/>
    <col min="4865" max="4865" width="3.85546875" style="1" customWidth="1"/>
    <col min="4866" max="4866" width="4.42578125" style="1" customWidth="1"/>
    <col min="4867" max="4867" width="2.5703125" style="1" customWidth="1"/>
    <col min="4868" max="4868" width="3.5703125" style="1" customWidth="1"/>
    <col min="4869" max="4869" width="3" style="1" customWidth="1"/>
    <col min="4870" max="4870" width="4.28515625" style="1" customWidth="1"/>
    <col min="4871" max="4871" width="4.140625" style="1" customWidth="1"/>
    <col min="4872" max="4872" width="5.140625" style="1" customWidth="1"/>
    <col min="4873" max="4873" width="5.7109375" style="1" customWidth="1"/>
    <col min="4874" max="4874" width="51.85546875" style="1" customWidth="1"/>
    <col min="4875" max="4877" width="12.5703125" style="1" customWidth="1"/>
    <col min="4878" max="4878" width="3.5703125" style="1" bestFit="1" customWidth="1"/>
    <col min="4879" max="4879" width="1.85546875" style="1" bestFit="1" customWidth="1"/>
    <col min="4880" max="4881" width="2.7109375" style="1" bestFit="1" customWidth="1"/>
    <col min="4882" max="4882" width="3.5703125" style="1" bestFit="1" customWidth="1"/>
    <col min="4883" max="4883" width="2.7109375" style="1" bestFit="1" customWidth="1"/>
    <col min="4884" max="4884" width="4.42578125" style="1" bestFit="1" customWidth="1"/>
    <col min="4885" max="4889" width="9.140625" style="1"/>
    <col min="4890" max="4901" width="2" style="1" bestFit="1" customWidth="1"/>
    <col min="4902" max="5120" width="9.140625" style="1"/>
    <col min="5121" max="5121" width="3.85546875" style="1" customWidth="1"/>
    <col min="5122" max="5122" width="4.42578125" style="1" customWidth="1"/>
    <col min="5123" max="5123" width="2.5703125" style="1" customWidth="1"/>
    <col min="5124" max="5124" width="3.5703125" style="1" customWidth="1"/>
    <col min="5125" max="5125" width="3" style="1" customWidth="1"/>
    <col min="5126" max="5126" width="4.28515625" style="1" customWidth="1"/>
    <col min="5127" max="5127" width="4.140625" style="1" customWidth="1"/>
    <col min="5128" max="5128" width="5.140625" style="1" customWidth="1"/>
    <col min="5129" max="5129" width="5.7109375" style="1" customWidth="1"/>
    <col min="5130" max="5130" width="51.85546875" style="1" customWidth="1"/>
    <col min="5131" max="5133" width="12.5703125" style="1" customWidth="1"/>
    <col min="5134" max="5134" width="3.5703125" style="1" bestFit="1" customWidth="1"/>
    <col min="5135" max="5135" width="1.85546875" style="1" bestFit="1" customWidth="1"/>
    <col min="5136" max="5137" width="2.7109375" style="1" bestFit="1" customWidth="1"/>
    <col min="5138" max="5138" width="3.5703125" style="1" bestFit="1" customWidth="1"/>
    <col min="5139" max="5139" width="2.7109375" style="1" bestFit="1" customWidth="1"/>
    <col min="5140" max="5140" width="4.42578125" style="1" bestFit="1" customWidth="1"/>
    <col min="5141" max="5145" width="9.140625" style="1"/>
    <col min="5146" max="5157" width="2" style="1" bestFit="1" customWidth="1"/>
    <col min="5158" max="5376" width="9.140625" style="1"/>
    <col min="5377" max="5377" width="3.85546875" style="1" customWidth="1"/>
    <col min="5378" max="5378" width="4.42578125" style="1" customWidth="1"/>
    <col min="5379" max="5379" width="2.5703125" style="1" customWidth="1"/>
    <col min="5380" max="5380" width="3.5703125" style="1" customWidth="1"/>
    <col min="5381" max="5381" width="3" style="1" customWidth="1"/>
    <col min="5382" max="5382" width="4.28515625" style="1" customWidth="1"/>
    <col min="5383" max="5383" width="4.140625" style="1" customWidth="1"/>
    <col min="5384" max="5384" width="5.140625" style="1" customWidth="1"/>
    <col min="5385" max="5385" width="5.7109375" style="1" customWidth="1"/>
    <col min="5386" max="5386" width="51.85546875" style="1" customWidth="1"/>
    <col min="5387" max="5389" width="12.5703125" style="1" customWidth="1"/>
    <col min="5390" max="5390" width="3.5703125" style="1" bestFit="1" customWidth="1"/>
    <col min="5391" max="5391" width="1.85546875" style="1" bestFit="1" customWidth="1"/>
    <col min="5392" max="5393" width="2.7109375" style="1" bestFit="1" customWidth="1"/>
    <col min="5394" max="5394" width="3.5703125" style="1" bestFit="1" customWidth="1"/>
    <col min="5395" max="5395" width="2.7109375" style="1" bestFit="1" customWidth="1"/>
    <col min="5396" max="5396" width="4.42578125" style="1" bestFit="1" customWidth="1"/>
    <col min="5397" max="5401" width="9.140625" style="1"/>
    <col min="5402" max="5413" width="2" style="1" bestFit="1" customWidth="1"/>
    <col min="5414" max="5632" width="9.140625" style="1"/>
    <col min="5633" max="5633" width="3.85546875" style="1" customWidth="1"/>
    <col min="5634" max="5634" width="4.42578125" style="1" customWidth="1"/>
    <col min="5635" max="5635" width="2.5703125" style="1" customWidth="1"/>
    <col min="5636" max="5636" width="3.5703125" style="1" customWidth="1"/>
    <col min="5637" max="5637" width="3" style="1" customWidth="1"/>
    <col min="5638" max="5638" width="4.28515625" style="1" customWidth="1"/>
    <col min="5639" max="5639" width="4.140625" style="1" customWidth="1"/>
    <col min="5640" max="5640" width="5.140625" style="1" customWidth="1"/>
    <col min="5641" max="5641" width="5.7109375" style="1" customWidth="1"/>
    <col min="5642" max="5642" width="51.85546875" style="1" customWidth="1"/>
    <col min="5643" max="5645" width="12.5703125" style="1" customWidth="1"/>
    <col min="5646" max="5646" width="3.5703125" style="1" bestFit="1" customWidth="1"/>
    <col min="5647" max="5647" width="1.85546875" style="1" bestFit="1" customWidth="1"/>
    <col min="5648" max="5649" width="2.7109375" style="1" bestFit="1" customWidth="1"/>
    <col min="5650" max="5650" width="3.5703125" style="1" bestFit="1" customWidth="1"/>
    <col min="5651" max="5651" width="2.7109375" style="1" bestFit="1" customWidth="1"/>
    <col min="5652" max="5652" width="4.42578125" style="1" bestFit="1" customWidth="1"/>
    <col min="5653" max="5657" width="9.140625" style="1"/>
    <col min="5658" max="5669" width="2" style="1" bestFit="1" customWidth="1"/>
    <col min="5670" max="5888" width="9.140625" style="1"/>
    <col min="5889" max="5889" width="3.85546875" style="1" customWidth="1"/>
    <col min="5890" max="5890" width="4.42578125" style="1" customWidth="1"/>
    <col min="5891" max="5891" width="2.5703125" style="1" customWidth="1"/>
    <col min="5892" max="5892" width="3.5703125" style="1" customWidth="1"/>
    <col min="5893" max="5893" width="3" style="1" customWidth="1"/>
    <col min="5894" max="5894" width="4.28515625" style="1" customWidth="1"/>
    <col min="5895" max="5895" width="4.140625" style="1" customWidth="1"/>
    <col min="5896" max="5896" width="5.140625" style="1" customWidth="1"/>
    <col min="5897" max="5897" width="5.7109375" style="1" customWidth="1"/>
    <col min="5898" max="5898" width="51.85546875" style="1" customWidth="1"/>
    <col min="5899" max="5901" width="12.5703125" style="1" customWidth="1"/>
    <col min="5902" max="5902" width="3.5703125" style="1" bestFit="1" customWidth="1"/>
    <col min="5903" max="5903" width="1.85546875" style="1" bestFit="1" customWidth="1"/>
    <col min="5904" max="5905" width="2.7109375" style="1" bestFit="1" customWidth="1"/>
    <col min="5906" max="5906" width="3.5703125" style="1" bestFit="1" customWidth="1"/>
    <col min="5907" max="5907" width="2.7109375" style="1" bestFit="1" customWidth="1"/>
    <col min="5908" max="5908" width="4.42578125" style="1" bestFit="1" customWidth="1"/>
    <col min="5909" max="5913" width="9.140625" style="1"/>
    <col min="5914" max="5925" width="2" style="1" bestFit="1" customWidth="1"/>
    <col min="5926" max="6144" width="9.140625" style="1"/>
    <col min="6145" max="6145" width="3.85546875" style="1" customWidth="1"/>
    <col min="6146" max="6146" width="4.42578125" style="1" customWidth="1"/>
    <col min="6147" max="6147" width="2.5703125" style="1" customWidth="1"/>
    <col min="6148" max="6148" width="3.5703125" style="1" customWidth="1"/>
    <col min="6149" max="6149" width="3" style="1" customWidth="1"/>
    <col min="6150" max="6150" width="4.28515625" style="1" customWidth="1"/>
    <col min="6151" max="6151" width="4.140625" style="1" customWidth="1"/>
    <col min="6152" max="6152" width="5.140625" style="1" customWidth="1"/>
    <col min="6153" max="6153" width="5.7109375" style="1" customWidth="1"/>
    <col min="6154" max="6154" width="51.85546875" style="1" customWidth="1"/>
    <col min="6155" max="6157" width="12.5703125" style="1" customWidth="1"/>
    <col min="6158" max="6158" width="3.5703125" style="1" bestFit="1" customWidth="1"/>
    <col min="6159" max="6159" width="1.85546875" style="1" bestFit="1" customWidth="1"/>
    <col min="6160" max="6161" width="2.7109375" style="1" bestFit="1" customWidth="1"/>
    <col min="6162" max="6162" width="3.5703125" style="1" bestFit="1" customWidth="1"/>
    <col min="6163" max="6163" width="2.7109375" style="1" bestFit="1" customWidth="1"/>
    <col min="6164" max="6164" width="4.42578125" style="1" bestFit="1" customWidth="1"/>
    <col min="6165" max="6169" width="9.140625" style="1"/>
    <col min="6170" max="6181" width="2" style="1" bestFit="1" customWidth="1"/>
    <col min="6182" max="6400" width="9.140625" style="1"/>
    <col min="6401" max="6401" width="3.85546875" style="1" customWidth="1"/>
    <col min="6402" max="6402" width="4.42578125" style="1" customWidth="1"/>
    <col min="6403" max="6403" width="2.5703125" style="1" customWidth="1"/>
    <col min="6404" max="6404" width="3.5703125" style="1" customWidth="1"/>
    <col min="6405" max="6405" width="3" style="1" customWidth="1"/>
    <col min="6406" max="6406" width="4.28515625" style="1" customWidth="1"/>
    <col min="6407" max="6407" width="4.140625" style="1" customWidth="1"/>
    <col min="6408" max="6408" width="5.140625" style="1" customWidth="1"/>
    <col min="6409" max="6409" width="5.7109375" style="1" customWidth="1"/>
    <col min="6410" max="6410" width="51.85546875" style="1" customWidth="1"/>
    <col min="6411" max="6413" width="12.5703125" style="1" customWidth="1"/>
    <col min="6414" max="6414" width="3.5703125" style="1" bestFit="1" customWidth="1"/>
    <col min="6415" max="6415" width="1.85546875" style="1" bestFit="1" customWidth="1"/>
    <col min="6416" max="6417" width="2.7109375" style="1" bestFit="1" customWidth="1"/>
    <col min="6418" max="6418" width="3.5703125" style="1" bestFit="1" customWidth="1"/>
    <col min="6419" max="6419" width="2.7109375" style="1" bestFit="1" customWidth="1"/>
    <col min="6420" max="6420" width="4.42578125" style="1" bestFit="1" customWidth="1"/>
    <col min="6421" max="6425" width="9.140625" style="1"/>
    <col min="6426" max="6437" width="2" style="1" bestFit="1" customWidth="1"/>
    <col min="6438" max="6656" width="9.140625" style="1"/>
    <col min="6657" max="6657" width="3.85546875" style="1" customWidth="1"/>
    <col min="6658" max="6658" width="4.42578125" style="1" customWidth="1"/>
    <col min="6659" max="6659" width="2.5703125" style="1" customWidth="1"/>
    <col min="6660" max="6660" width="3.5703125" style="1" customWidth="1"/>
    <col min="6661" max="6661" width="3" style="1" customWidth="1"/>
    <col min="6662" max="6662" width="4.28515625" style="1" customWidth="1"/>
    <col min="6663" max="6663" width="4.140625" style="1" customWidth="1"/>
    <col min="6664" max="6664" width="5.140625" style="1" customWidth="1"/>
    <col min="6665" max="6665" width="5.7109375" style="1" customWidth="1"/>
    <col min="6666" max="6666" width="51.85546875" style="1" customWidth="1"/>
    <col min="6667" max="6669" width="12.5703125" style="1" customWidth="1"/>
    <col min="6670" max="6670" width="3.5703125" style="1" bestFit="1" customWidth="1"/>
    <col min="6671" max="6671" width="1.85546875" style="1" bestFit="1" customWidth="1"/>
    <col min="6672" max="6673" width="2.7109375" style="1" bestFit="1" customWidth="1"/>
    <col min="6674" max="6674" width="3.5703125" style="1" bestFit="1" customWidth="1"/>
    <col min="6675" max="6675" width="2.7109375" style="1" bestFit="1" customWidth="1"/>
    <col min="6676" max="6676" width="4.42578125" style="1" bestFit="1" customWidth="1"/>
    <col min="6677" max="6681" width="9.140625" style="1"/>
    <col min="6682" max="6693" width="2" style="1" bestFit="1" customWidth="1"/>
    <col min="6694" max="6912" width="9.140625" style="1"/>
    <col min="6913" max="6913" width="3.85546875" style="1" customWidth="1"/>
    <col min="6914" max="6914" width="4.42578125" style="1" customWidth="1"/>
    <col min="6915" max="6915" width="2.5703125" style="1" customWidth="1"/>
    <col min="6916" max="6916" width="3.5703125" style="1" customWidth="1"/>
    <col min="6917" max="6917" width="3" style="1" customWidth="1"/>
    <col min="6918" max="6918" width="4.28515625" style="1" customWidth="1"/>
    <col min="6919" max="6919" width="4.140625" style="1" customWidth="1"/>
    <col min="6920" max="6920" width="5.140625" style="1" customWidth="1"/>
    <col min="6921" max="6921" width="5.7109375" style="1" customWidth="1"/>
    <col min="6922" max="6922" width="51.85546875" style="1" customWidth="1"/>
    <col min="6923" max="6925" width="12.5703125" style="1" customWidth="1"/>
    <col min="6926" max="6926" width="3.5703125" style="1" bestFit="1" customWidth="1"/>
    <col min="6927" max="6927" width="1.85546875" style="1" bestFit="1" customWidth="1"/>
    <col min="6928" max="6929" width="2.7109375" style="1" bestFit="1" customWidth="1"/>
    <col min="6930" max="6930" width="3.5703125" style="1" bestFit="1" customWidth="1"/>
    <col min="6931" max="6931" width="2.7109375" style="1" bestFit="1" customWidth="1"/>
    <col min="6932" max="6932" width="4.42578125" style="1" bestFit="1" customWidth="1"/>
    <col min="6933" max="6937" width="9.140625" style="1"/>
    <col min="6938" max="6949" width="2" style="1" bestFit="1" customWidth="1"/>
    <col min="6950" max="7168" width="9.140625" style="1"/>
    <col min="7169" max="7169" width="3.85546875" style="1" customWidth="1"/>
    <col min="7170" max="7170" width="4.42578125" style="1" customWidth="1"/>
    <col min="7171" max="7171" width="2.5703125" style="1" customWidth="1"/>
    <col min="7172" max="7172" width="3.5703125" style="1" customWidth="1"/>
    <col min="7173" max="7173" width="3" style="1" customWidth="1"/>
    <col min="7174" max="7174" width="4.28515625" style="1" customWidth="1"/>
    <col min="7175" max="7175" width="4.140625" style="1" customWidth="1"/>
    <col min="7176" max="7176" width="5.140625" style="1" customWidth="1"/>
    <col min="7177" max="7177" width="5.7109375" style="1" customWidth="1"/>
    <col min="7178" max="7178" width="51.85546875" style="1" customWidth="1"/>
    <col min="7179" max="7181" width="12.5703125" style="1" customWidth="1"/>
    <col min="7182" max="7182" width="3.5703125" style="1" bestFit="1" customWidth="1"/>
    <col min="7183" max="7183" width="1.85546875" style="1" bestFit="1" customWidth="1"/>
    <col min="7184" max="7185" width="2.7109375" style="1" bestFit="1" customWidth="1"/>
    <col min="7186" max="7186" width="3.5703125" style="1" bestFit="1" customWidth="1"/>
    <col min="7187" max="7187" width="2.7109375" style="1" bestFit="1" customWidth="1"/>
    <col min="7188" max="7188" width="4.42578125" style="1" bestFit="1" customWidth="1"/>
    <col min="7189" max="7193" width="9.140625" style="1"/>
    <col min="7194" max="7205" width="2" style="1" bestFit="1" customWidth="1"/>
    <col min="7206" max="7424" width="9.140625" style="1"/>
    <col min="7425" max="7425" width="3.85546875" style="1" customWidth="1"/>
    <col min="7426" max="7426" width="4.42578125" style="1" customWidth="1"/>
    <col min="7427" max="7427" width="2.5703125" style="1" customWidth="1"/>
    <col min="7428" max="7428" width="3.5703125" style="1" customWidth="1"/>
    <col min="7429" max="7429" width="3" style="1" customWidth="1"/>
    <col min="7430" max="7430" width="4.28515625" style="1" customWidth="1"/>
    <col min="7431" max="7431" width="4.140625" style="1" customWidth="1"/>
    <col min="7432" max="7432" width="5.140625" style="1" customWidth="1"/>
    <col min="7433" max="7433" width="5.7109375" style="1" customWidth="1"/>
    <col min="7434" max="7434" width="51.85546875" style="1" customWidth="1"/>
    <col min="7435" max="7437" width="12.5703125" style="1" customWidth="1"/>
    <col min="7438" max="7438" width="3.5703125" style="1" bestFit="1" customWidth="1"/>
    <col min="7439" max="7439" width="1.85546875" style="1" bestFit="1" customWidth="1"/>
    <col min="7440" max="7441" width="2.7109375" style="1" bestFit="1" customWidth="1"/>
    <col min="7442" max="7442" width="3.5703125" style="1" bestFit="1" customWidth="1"/>
    <col min="7443" max="7443" width="2.7109375" style="1" bestFit="1" customWidth="1"/>
    <col min="7444" max="7444" width="4.42578125" style="1" bestFit="1" customWidth="1"/>
    <col min="7445" max="7449" width="9.140625" style="1"/>
    <col min="7450" max="7461" width="2" style="1" bestFit="1" customWidth="1"/>
    <col min="7462" max="7680" width="9.140625" style="1"/>
    <col min="7681" max="7681" width="3.85546875" style="1" customWidth="1"/>
    <col min="7682" max="7682" width="4.42578125" style="1" customWidth="1"/>
    <col min="7683" max="7683" width="2.5703125" style="1" customWidth="1"/>
    <col min="7684" max="7684" width="3.5703125" style="1" customWidth="1"/>
    <col min="7685" max="7685" width="3" style="1" customWidth="1"/>
    <col min="7686" max="7686" width="4.28515625" style="1" customWidth="1"/>
    <col min="7687" max="7687" width="4.140625" style="1" customWidth="1"/>
    <col min="7688" max="7688" width="5.140625" style="1" customWidth="1"/>
    <col min="7689" max="7689" width="5.7109375" style="1" customWidth="1"/>
    <col min="7690" max="7690" width="51.85546875" style="1" customWidth="1"/>
    <col min="7691" max="7693" width="12.5703125" style="1" customWidth="1"/>
    <col min="7694" max="7694" width="3.5703125" style="1" bestFit="1" customWidth="1"/>
    <col min="7695" max="7695" width="1.85546875" style="1" bestFit="1" customWidth="1"/>
    <col min="7696" max="7697" width="2.7109375" style="1" bestFit="1" customWidth="1"/>
    <col min="7698" max="7698" width="3.5703125" style="1" bestFit="1" customWidth="1"/>
    <col min="7699" max="7699" width="2.7109375" style="1" bestFit="1" customWidth="1"/>
    <col min="7700" max="7700" width="4.42578125" style="1" bestFit="1" customWidth="1"/>
    <col min="7701" max="7705" width="9.140625" style="1"/>
    <col min="7706" max="7717" width="2" style="1" bestFit="1" customWidth="1"/>
    <col min="7718" max="7936" width="9.140625" style="1"/>
    <col min="7937" max="7937" width="3.85546875" style="1" customWidth="1"/>
    <col min="7938" max="7938" width="4.42578125" style="1" customWidth="1"/>
    <col min="7939" max="7939" width="2.5703125" style="1" customWidth="1"/>
    <col min="7940" max="7940" width="3.5703125" style="1" customWidth="1"/>
    <col min="7941" max="7941" width="3" style="1" customWidth="1"/>
    <col min="7942" max="7942" width="4.28515625" style="1" customWidth="1"/>
    <col min="7943" max="7943" width="4.140625" style="1" customWidth="1"/>
    <col min="7944" max="7944" width="5.140625" style="1" customWidth="1"/>
    <col min="7945" max="7945" width="5.7109375" style="1" customWidth="1"/>
    <col min="7946" max="7946" width="51.85546875" style="1" customWidth="1"/>
    <col min="7947" max="7949" width="12.5703125" style="1" customWidth="1"/>
    <col min="7950" max="7950" width="3.5703125" style="1" bestFit="1" customWidth="1"/>
    <col min="7951" max="7951" width="1.85546875" style="1" bestFit="1" customWidth="1"/>
    <col min="7952" max="7953" width="2.7109375" style="1" bestFit="1" customWidth="1"/>
    <col min="7954" max="7954" width="3.5703125" style="1" bestFit="1" customWidth="1"/>
    <col min="7955" max="7955" width="2.7109375" style="1" bestFit="1" customWidth="1"/>
    <col min="7956" max="7956" width="4.42578125" style="1" bestFit="1" customWidth="1"/>
    <col min="7957" max="7961" width="9.140625" style="1"/>
    <col min="7962" max="7973" width="2" style="1" bestFit="1" customWidth="1"/>
    <col min="7974" max="8192" width="9.140625" style="1"/>
    <col min="8193" max="8193" width="3.85546875" style="1" customWidth="1"/>
    <col min="8194" max="8194" width="4.42578125" style="1" customWidth="1"/>
    <col min="8195" max="8195" width="2.5703125" style="1" customWidth="1"/>
    <col min="8196" max="8196" width="3.5703125" style="1" customWidth="1"/>
    <col min="8197" max="8197" width="3" style="1" customWidth="1"/>
    <col min="8198" max="8198" width="4.28515625" style="1" customWidth="1"/>
    <col min="8199" max="8199" width="4.140625" style="1" customWidth="1"/>
    <col min="8200" max="8200" width="5.140625" style="1" customWidth="1"/>
    <col min="8201" max="8201" width="5.7109375" style="1" customWidth="1"/>
    <col min="8202" max="8202" width="51.85546875" style="1" customWidth="1"/>
    <col min="8203" max="8205" width="12.5703125" style="1" customWidth="1"/>
    <col min="8206" max="8206" width="3.5703125" style="1" bestFit="1" customWidth="1"/>
    <col min="8207" max="8207" width="1.85546875" style="1" bestFit="1" customWidth="1"/>
    <col min="8208" max="8209" width="2.7109375" style="1" bestFit="1" customWidth="1"/>
    <col min="8210" max="8210" width="3.5703125" style="1" bestFit="1" customWidth="1"/>
    <col min="8211" max="8211" width="2.7109375" style="1" bestFit="1" customWidth="1"/>
    <col min="8212" max="8212" width="4.42578125" style="1" bestFit="1" customWidth="1"/>
    <col min="8213" max="8217" width="9.140625" style="1"/>
    <col min="8218" max="8229" width="2" style="1" bestFit="1" customWidth="1"/>
    <col min="8230" max="8448" width="9.140625" style="1"/>
    <col min="8449" max="8449" width="3.85546875" style="1" customWidth="1"/>
    <col min="8450" max="8450" width="4.42578125" style="1" customWidth="1"/>
    <col min="8451" max="8451" width="2.5703125" style="1" customWidth="1"/>
    <col min="8452" max="8452" width="3.5703125" style="1" customWidth="1"/>
    <col min="8453" max="8453" width="3" style="1" customWidth="1"/>
    <col min="8454" max="8454" width="4.28515625" style="1" customWidth="1"/>
    <col min="8455" max="8455" width="4.140625" style="1" customWidth="1"/>
    <col min="8456" max="8456" width="5.140625" style="1" customWidth="1"/>
    <col min="8457" max="8457" width="5.7109375" style="1" customWidth="1"/>
    <col min="8458" max="8458" width="51.85546875" style="1" customWidth="1"/>
    <col min="8459" max="8461" width="12.5703125" style="1" customWidth="1"/>
    <col min="8462" max="8462" width="3.5703125" style="1" bestFit="1" customWidth="1"/>
    <col min="8463" max="8463" width="1.85546875" style="1" bestFit="1" customWidth="1"/>
    <col min="8464" max="8465" width="2.7109375" style="1" bestFit="1" customWidth="1"/>
    <col min="8466" max="8466" width="3.5703125" style="1" bestFit="1" customWidth="1"/>
    <col min="8467" max="8467" width="2.7109375" style="1" bestFit="1" customWidth="1"/>
    <col min="8468" max="8468" width="4.42578125" style="1" bestFit="1" customWidth="1"/>
    <col min="8469" max="8473" width="9.140625" style="1"/>
    <col min="8474" max="8485" width="2" style="1" bestFit="1" customWidth="1"/>
    <col min="8486" max="8704" width="9.140625" style="1"/>
    <col min="8705" max="8705" width="3.85546875" style="1" customWidth="1"/>
    <col min="8706" max="8706" width="4.42578125" style="1" customWidth="1"/>
    <col min="8707" max="8707" width="2.5703125" style="1" customWidth="1"/>
    <col min="8708" max="8708" width="3.5703125" style="1" customWidth="1"/>
    <col min="8709" max="8709" width="3" style="1" customWidth="1"/>
    <col min="8710" max="8710" width="4.28515625" style="1" customWidth="1"/>
    <col min="8711" max="8711" width="4.140625" style="1" customWidth="1"/>
    <col min="8712" max="8712" width="5.140625" style="1" customWidth="1"/>
    <col min="8713" max="8713" width="5.7109375" style="1" customWidth="1"/>
    <col min="8714" max="8714" width="51.85546875" style="1" customWidth="1"/>
    <col min="8715" max="8717" width="12.5703125" style="1" customWidth="1"/>
    <col min="8718" max="8718" width="3.5703125" style="1" bestFit="1" customWidth="1"/>
    <col min="8719" max="8719" width="1.85546875" style="1" bestFit="1" customWidth="1"/>
    <col min="8720" max="8721" width="2.7109375" style="1" bestFit="1" customWidth="1"/>
    <col min="8722" max="8722" width="3.5703125" style="1" bestFit="1" customWidth="1"/>
    <col min="8723" max="8723" width="2.7109375" style="1" bestFit="1" customWidth="1"/>
    <col min="8724" max="8724" width="4.42578125" style="1" bestFit="1" customWidth="1"/>
    <col min="8725" max="8729" width="9.140625" style="1"/>
    <col min="8730" max="8741" width="2" style="1" bestFit="1" customWidth="1"/>
    <col min="8742" max="8960" width="9.140625" style="1"/>
    <col min="8961" max="8961" width="3.85546875" style="1" customWidth="1"/>
    <col min="8962" max="8962" width="4.42578125" style="1" customWidth="1"/>
    <col min="8963" max="8963" width="2.5703125" style="1" customWidth="1"/>
    <col min="8964" max="8964" width="3.5703125" style="1" customWidth="1"/>
    <col min="8965" max="8965" width="3" style="1" customWidth="1"/>
    <col min="8966" max="8966" width="4.28515625" style="1" customWidth="1"/>
    <col min="8967" max="8967" width="4.140625" style="1" customWidth="1"/>
    <col min="8968" max="8968" width="5.140625" style="1" customWidth="1"/>
    <col min="8969" max="8969" width="5.7109375" style="1" customWidth="1"/>
    <col min="8970" max="8970" width="51.85546875" style="1" customWidth="1"/>
    <col min="8971" max="8973" width="12.5703125" style="1" customWidth="1"/>
    <col min="8974" max="8974" width="3.5703125" style="1" bestFit="1" customWidth="1"/>
    <col min="8975" max="8975" width="1.85546875" style="1" bestFit="1" customWidth="1"/>
    <col min="8976" max="8977" width="2.7109375" style="1" bestFit="1" customWidth="1"/>
    <col min="8978" max="8978" width="3.5703125" style="1" bestFit="1" customWidth="1"/>
    <col min="8979" max="8979" width="2.7109375" style="1" bestFit="1" customWidth="1"/>
    <col min="8980" max="8980" width="4.42578125" style="1" bestFit="1" customWidth="1"/>
    <col min="8981" max="8985" width="9.140625" style="1"/>
    <col min="8986" max="8997" width="2" style="1" bestFit="1" customWidth="1"/>
    <col min="8998" max="9216" width="9.140625" style="1"/>
    <col min="9217" max="9217" width="3.85546875" style="1" customWidth="1"/>
    <col min="9218" max="9218" width="4.42578125" style="1" customWidth="1"/>
    <col min="9219" max="9219" width="2.5703125" style="1" customWidth="1"/>
    <col min="9220" max="9220" width="3.5703125" style="1" customWidth="1"/>
    <col min="9221" max="9221" width="3" style="1" customWidth="1"/>
    <col min="9222" max="9222" width="4.28515625" style="1" customWidth="1"/>
    <col min="9223" max="9223" width="4.140625" style="1" customWidth="1"/>
    <col min="9224" max="9224" width="5.140625" style="1" customWidth="1"/>
    <col min="9225" max="9225" width="5.7109375" style="1" customWidth="1"/>
    <col min="9226" max="9226" width="51.85546875" style="1" customWidth="1"/>
    <col min="9227" max="9229" width="12.5703125" style="1" customWidth="1"/>
    <col min="9230" max="9230" width="3.5703125" style="1" bestFit="1" customWidth="1"/>
    <col min="9231" max="9231" width="1.85546875" style="1" bestFit="1" customWidth="1"/>
    <col min="9232" max="9233" width="2.7109375" style="1" bestFit="1" customWidth="1"/>
    <col min="9234" max="9234" width="3.5703125" style="1" bestFit="1" customWidth="1"/>
    <col min="9235" max="9235" width="2.7109375" style="1" bestFit="1" customWidth="1"/>
    <col min="9236" max="9236" width="4.42578125" style="1" bestFit="1" customWidth="1"/>
    <col min="9237" max="9241" width="9.140625" style="1"/>
    <col min="9242" max="9253" width="2" style="1" bestFit="1" customWidth="1"/>
    <col min="9254" max="9472" width="9.140625" style="1"/>
    <col min="9473" max="9473" width="3.85546875" style="1" customWidth="1"/>
    <col min="9474" max="9474" width="4.42578125" style="1" customWidth="1"/>
    <col min="9475" max="9475" width="2.5703125" style="1" customWidth="1"/>
    <col min="9476" max="9476" width="3.5703125" style="1" customWidth="1"/>
    <col min="9477" max="9477" width="3" style="1" customWidth="1"/>
    <col min="9478" max="9478" width="4.28515625" style="1" customWidth="1"/>
    <col min="9479" max="9479" width="4.140625" style="1" customWidth="1"/>
    <col min="9480" max="9480" width="5.140625" style="1" customWidth="1"/>
    <col min="9481" max="9481" width="5.7109375" style="1" customWidth="1"/>
    <col min="9482" max="9482" width="51.85546875" style="1" customWidth="1"/>
    <col min="9483" max="9485" width="12.5703125" style="1" customWidth="1"/>
    <col min="9486" max="9486" width="3.5703125" style="1" bestFit="1" customWidth="1"/>
    <col min="9487" max="9487" width="1.85546875" style="1" bestFit="1" customWidth="1"/>
    <col min="9488" max="9489" width="2.7109375" style="1" bestFit="1" customWidth="1"/>
    <col min="9490" max="9490" width="3.5703125" style="1" bestFit="1" customWidth="1"/>
    <col min="9491" max="9491" width="2.7109375" style="1" bestFit="1" customWidth="1"/>
    <col min="9492" max="9492" width="4.42578125" style="1" bestFit="1" customWidth="1"/>
    <col min="9493" max="9497" width="9.140625" style="1"/>
    <col min="9498" max="9509" width="2" style="1" bestFit="1" customWidth="1"/>
    <col min="9510" max="9728" width="9.140625" style="1"/>
    <col min="9729" max="9729" width="3.85546875" style="1" customWidth="1"/>
    <col min="9730" max="9730" width="4.42578125" style="1" customWidth="1"/>
    <col min="9731" max="9731" width="2.5703125" style="1" customWidth="1"/>
    <col min="9732" max="9732" width="3.5703125" style="1" customWidth="1"/>
    <col min="9733" max="9733" width="3" style="1" customWidth="1"/>
    <col min="9734" max="9734" width="4.28515625" style="1" customWidth="1"/>
    <col min="9735" max="9735" width="4.140625" style="1" customWidth="1"/>
    <col min="9736" max="9736" width="5.140625" style="1" customWidth="1"/>
    <col min="9737" max="9737" width="5.7109375" style="1" customWidth="1"/>
    <col min="9738" max="9738" width="51.85546875" style="1" customWidth="1"/>
    <col min="9739" max="9741" width="12.5703125" style="1" customWidth="1"/>
    <col min="9742" max="9742" width="3.5703125" style="1" bestFit="1" customWidth="1"/>
    <col min="9743" max="9743" width="1.85546875" style="1" bestFit="1" customWidth="1"/>
    <col min="9744" max="9745" width="2.7109375" style="1" bestFit="1" customWidth="1"/>
    <col min="9746" max="9746" width="3.5703125" style="1" bestFit="1" customWidth="1"/>
    <col min="9747" max="9747" width="2.7109375" style="1" bestFit="1" customWidth="1"/>
    <col min="9748" max="9748" width="4.42578125" style="1" bestFit="1" customWidth="1"/>
    <col min="9749" max="9753" width="9.140625" style="1"/>
    <col min="9754" max="9765" width="2" style="1" bestFit="1" customWidth="1"/>
    <col min="9766" max="9984" width="9.140625" style="1"/>
    <col min="9985" max="9985" width="3.85546875" style="1" customWidth="1"/>
    <col min="9986" max="9986" width="4.42578125" style="1" customWidth="1"/>
    <col min="9987" max="9987" width="2.5703125" style="1" customWidth="1"/>
    <col min="9988" max="9988" width="3.5703125" style="1" customWidth="1"/>
    <col min="9989" max="9989" width="3" style="1" customWidth="1"/>
    <col min="9990" max="9990" width="4.28515625" style="1" customWidth="1"/>
    <col min="9991" max="9991" width="4.140625" style="1" customWidth="1"/>
    <col min="9992" max="9992" width="5.140625" style="1" customWidth="1"/>
    <col min="9993" max="9993" width="5.7109375" style="1" customWidth="1"/>
    <col min="9994" max="9994" width="51.85546875" style="1" customWidth="1"/>
    <col min="9995" max="9997" width="12.5703125" style="1" customWidth="1"/>
    <col min="9998" max="9998" width="3.5703125" style="1" bestFit="1" customWidth="1"/>
    <col min="9999" max="9999" width="1.85546875" style="1" bestFit="1" customWidth="1"/>
    <col min="10000" max="10001" width="2.7109375" style="1" bestFit="1" customWidth="1"/>
    <col min="10002" max="10002" width="3.5703125" style="1" bestFit="1" customWidth="1"/>
    <col min="10003" max="10003" width="2.7109375" style="1" bestFit="1" customWidth="1"/>
    <col min="10004" max="10004" width="4.42578125" style="1" bestFit="1" customWidth="1"/>
    <col min="10005" max="10009" width="9.140625" style="1"/>
    <col min="10010" max="10021" width="2" style="1" bestFit="1" customWidth="1"/>
    <col min="10022" max="10240" width="9.140625" style="1"/>
    <col min="10241" max="10241" width="3.85546875" style="1" customWidth="1"/>
    <col min="10242" max="10242" width="4.42578125" style="1" customWidth="1"/>
    <col min="10243" max="10243" width="2.5703125" style="1" customWidth="1"/>
    <col min="10244" max="10244" width="3.5703125" style="1" customWidth="1"/>
    <col min="10245" max="10245" width="3" style="1" customWidth="1"/>
    <col min="10246" max="10246" width="4.28515625" style="1" customWidth="1"/>
    <col min="10247" max="10247" width="4.140625" style="1" customWidth="1"/>
    <col min="10248" max="10248" width="5.140625" style="1" customWidth="1"/>
    <col min="10249" max="10249" width="5.7109375" style="1" customWidth="1"/>
    <col min="10250" max="10250" width="51.85546875" style="1" customWidth="1"/>
    <col min="10251" max="10253" width="12.5703125" style="1" customWidth="1"/>
    <col min="10254" max="10254" width="3.5703125" style="1" bestFit="1" customWidth="1"/>
    <col min="10255" max="10255" width="1.85546875" style="1" bestFit="1" customWidth="1"/>
    <col min="10256" max="10257" width="2.7109375" style="1" bestFit="1" customWidth="1"/>
    <col min="10258" max="10258" width="3.5703125" style="1" bestFit="1" customWidth="1"/>
    <col min="10259" max="10259" width="2.7109375" style="1" bestFit="1" customWidth="1"/>
    <col min="10260" max="10260" width="4.42578125" style="1" bestFit="1" customWidth="1"/>
    <col min="10261" max="10265" width="9.140625" style="1"/>
    <col min="10266" max="10277" width="2" style="1" bestFit="1" customWidth="1"/>
    <col min="10278" max="10496" width="9.140625" style="1"/>
    <col min="10497" max="10497" width="3.85546875" style="1" customWidth="1"/>
    <col min="10498" max="10498" width="4.42578125" style="1" customWidth="1"/>
    <col min="10499" max="10499" width="2.5703125" style="1" customWidth="1"/>
    <col min="10500" max="10500" width="3.5703125" style="1" customWidth="1"/>
    <col min="10501" max="10501" width="3" style="1" customWidth="1"/>
    <col min="10502" max="10502" width="4.28515625" style="1" customWidth="1"/>
    <col min="10503" max="10503" width="4.140625" style="1" customWidth="1"/>
    <col min="10504" max="10504" width="5.140625" style="1" customWidth="1"/>
    <col min="10505" max="10505" width="5.7109375" style="1" customWidth="1"/>
    <col min="10506" max="10506" width="51.85546875" style="1" customWidth="1"/>
    <col min="10507" max="10509" width="12.5703125" style="1" customWidth="1"/>
    <col min="10510" max="10510" width="3.5703125" style="1" bestFit="1" customWidth="1"/>
    <col min="10511" max="10511" width="1.85546875" style="1" bestFit="1" customWidth="1"/>
    <col min="10512" max="10513" width="2.7109375" style="1" bestFit="1" customWidth="1"/>
    <col min="10514" max="10514" width="3.5703125" style="1" bestFit="1" customWidth="1"/>
    <col min="10515" max="10515" width="2.7109375" style="1" bestFit="1" customWidth="1"/>
    <col min="10516" max="10516" width="4.42578125" style="1" bestFit="1" customWidth="1"/>
    <col min="10517" max="10521" width="9.140625" style="1"/>
    <col min="10522" max="10533" width="2" style="1" bestFit="1" customWidth="1"/>
    <col min="10534" max="10752" width="9.140625" style="1"/>
    <col min="10753" max="10753" width="3.85546875" style="1" customWidth="1"/>
    <col min="10754" max="10754" width="4.42578125" style="1" customWidth="1"/>
    <col min="10755" max="10755" width="2.5703125" style="1" customWidth="1"/>
    <col min="10756" max="10756" width="3.5703125" style="1" customWidth="1"/>
    <col min="10757" max="10757" width="3" style="1" customWidth="1"/>
    <col min="10758" max="10758" width="4.28515625" style="1" customWidth="1"/>
    <col min="10759" max="10759" width="4.140625" style="1" customWidth="1"/>
    <col min="10760" max="10760" width="5.140625" style="1" customWidth="1"/>
    <col min="10761" max="10761" width="5.7109375" style="1" customWidth="1"/>
    <col min="10762" max="10762" width="51.85546875" style="1" customWidth="1"/>
    <col min="10763" max="10765" width="12.5703125" style="1" customWidth="1"/>
    <col min="10766" max="10766" width="3.5703125" style="1" bestFit="1" customWidth="1"/>
    <col min="10767" max="10767" width="1.85546875" style="1" bestFit="1" customWidth="1"/>
    <col min="10768" max="10769" width="2.7109375" style="1" bestFit="1" customWidth="1"/>
    <col min="10770" max="10770" width="3.5703125" style="1" bestFit="1" customWidth="1"/>
    <col min="10771" max="10771" width="2.7109375" style="1" bestFit="1" customWidth="1"/>
    <col min="10772" max="10772" width="4.42578125" style="1" bestFit="1" customWidth="1"/>
    <col min="10773" max="10777" width="9.140625" style="1"/>
    <col min="10778" max="10789" width="2" style="1" bestFit="1" customWidth="1"/>
    <col min="10790" max="11008" width="9.140625" style="1"/>
    <col min="11009" max="11009" width="3.85546875" style="1" customWidth="1"/>
    <col min="11010" max="11010" width="4.42578125" style="1" customWidth="1"/>
    <col min="11011" max="11011" width="2.5703125" style="1" customWidth="1"/>
    <col min="11012" max="11012" width="3.5703125" style="1" customWidth="1"/>
    <col min="11013" max="11013" width="3" style="1" customWidth="1"/>
    <col min="11014" max="11014" width="4.28515625" style="1" customWidth="1"/>
    <col min="11015" max="11015" width="4.140625" style="1" customWidth="1"/>
    <col min="11016" max="11016" width="5.140625" style="1" customWidth="1"/>
    <col min="11017" max="11017" width="5.7109375" style="1" customWidth="1"/>
    <col min="11018" max="11018" width="51.85546875" style="1" customWidth="1"/>
    <col min="11019" max="11021" width="12.5703125" style="1" customWidth="1"/>
    <col min="11022" max="11022" width="3.5703125" style="1" bestFit="1" customWidth="1"/>
    <col min="11023" max="11023" width="1.85546875" style="1" bestFit="1" customWidth="1"/>
    <col min="11024" max="11025" width="2.7109375" style="1" bestFit="1" customWidth="1"/>
    <col min="11026" max="11026" width="3.5703125" style="1" bestFit="1" customWidth="1"/>
    <col min="11027" max="11027" width="2.7109375" style="1" bestFit="1" customWidth="1"/>
    <col min="11028" max="11028" width="4.42578125" style="1" bestFit="1" customWidth="1"/>
    <col min="11029" max="11033" width="9.140625" style="1"/>
    <col min="11034" max="11045" width="2" style="1" bestFit="1" customWidth="1"/>
    <col min="11046" max="11264" width="9.140625" style="1"/>
    <col min="11265" max="11265" width="3.85546875" style="1" customWidth="1"/>
    <col min="11266" max="11266" width="4.42578125" style="1" customWidth="1"/>
    <col min="11267" max="11267" width="2.5703125" style="1" customWidth="1"/>
    <col min="11268" max="11268" width="3.5703125" style="1" customWidth="1"/>
    <col min="11269" max="11269" width="3" style="1" customWidth="1"/>
    <col min="11270" max="11270" width="4.28515625" style="1" customWidth="1"/>
    <col min="11271" max="11271" width="4.140625" style="1" customWidth="1"/>
    <col min="11272" max="11272" width="5.140625" style="1" customWidth="1"/>
    <col min="11273" max="11273" width="5.7109375" style="1" customWidth="1"/>
    <col min="11274" max="11274" width="51.85546875" style="1" customWidth="1"/>
    <col min="11275" max="11277" width="12.5703125" style="1" customWidth="1"/>
    <col min="11278" max="11278" width="3.5703125" style="1" bestFit="1" customWidth="1"/>
    <col min="11279" max="11279" width="1.85546875" style="1" bestFit="1" customWidth="1"/>
    <col min="11280" max="11281" width="2.7109375" style="1" bestFit="1" customWidth="1"/>
    <col min="11282" max="11282" width="3.5703125" style="1" bestFit="1" customWidth="1"/>
    <col min="11283" max="11283" width="2.7109375" style="1" bestFit="1" customWidth="1"/>
    <col min="11284" max="11284" width="4.42578125" style="1" bestFit="1" customWidth="1"/>
    <col min="11285" max="11289" width="9.140625" style="1"/>
    <col min="11290" max="11301" width="2" style="1" bestFit="1" customWidth="1"/>
    <col min="11302" max="11520" width="9.140625" style="1"/>
    <col min="11521" max="11521" width="3.85546875" style="1" customWidth="1"/>
    <col min="11522" max="11522" width="4.42578125" style="1" customWidth="1"/>
    <col min="11523" max="11523" width="2.5703125" style="1" customWidth="1"/>
    <col min="11524" max="11524" width="3.5703125" style="1" customWidth="1"/>
    <col min="11525" max="11525" width="3" style="1" customWidth="1"/>
    <col min="11526" max="11526" width="4.28515625" style="1" customWidth="1"/>
    <col min="11527" max="11527" width="4.140625" style="1" customWidth="1"/>
    <col min="11528" max="11528" width="5.140625" style="1" customWidth="1"/>
    <col min="11529" max="11529" width="5.7109375" style="1" customWidth="1"/>
    <col min="11530" max="11530" width="51.85546875" style="1" customWidth="1"/>
    <col min="11531" max="11533" width="12.5703125" style="1" customWidth="1"/>
    <col min="11534" max="11534" width="3.5703125" style="1" bestFit="1" customWidth="1"/>
    <col min="11535" max="11535" width="1.85546875" style="1" bestFit="1" customWidth="1"/>
    <col min="11536" max="11537" width="2.7109375" style="1" bestFit="1" customWidth="1"/>
    <col min="11538" max="11538" width="3.5703125" style="1" bestFit="1" customWidth="1"/>
    <col min="11539" max="11539" width="2.7109375" style="1" bestFit="1" customWidth="1"/>
    <col min="11540" max="11540" width="4.42578125" style="1" bestFit="1" customWidth="1"/>
    <col min="11541" max="11545" width="9.140625" style="1"/>
    <col min="11546" max="11557" width="2" style="1" bestFit="1" customWidth="1"/>
    <col min="11558" max="11776" width="9.140625" style="1"/>
    <col min="11777" max="11777" width="3.85546875" style="1" customWidth="1"/>
    <col min="11778" max="11778" width="4.42578125" style="1" customWidth="1"/>
    <col min="11779" max="11779" width="2.5703125" style="1" customWidth="1"/>
    <col min="11780" max="11780" width="3.5703125" style="1" customWidth="1"/>
    <col min="11781" max="11781" width="3" style="1" customWidth="1"/>
    <col min="11782" max="11782" width="4.28515625" style="1" customWidth="1"/>
    <col min="11783" max="11783" width="4.140625" style="1" customWidth="1"/>
    <col min="11784" max="11784" width="5.140625" style="1" customWidth="1"/>
    <col min="11785" max="11785" width="5.7109375" style="1" customWidth="1"/>
    <col min="11786" max="11786" width="51.85546875" style="1" customWidth="1"/>
    <col min="11787" max="11789" width="12.5703125" style="1" customWidth="1"/>
    <col min="11790" max="11790" width="3.5703125" style="1" bestFit="1" customWidth="1"/>
    <col min="11791" max="11791" width="1.85546875" style="1" bestFit="1" customWidth="1"/>
    <col min="11792" max="11793" width="2.7109375" style="1" bestFit="1" customWidth="1"/>
    <col min="11794" max="11794" width="3.5703125" style="1" bestFit="1" customWidth="1"/>
    <col min="11795" max="11795" width="2.7109375" style="1" bestFit="1" customWidth="1"/>
    <col min="11796" max="11796" width="4.42578125" style="1" bestFit="1" customWidth="1"/>
    <col min="11797" max="11801" width="9.140625" style="1"/>
    <col min="11802" max="11813" width="2" style="1" bestFit="1" customWidth="1"/>
    <col min="11814" max="12032" width="9.140625" style="1"/>
    <col min="12033" max="12033" width="3.85546875" style="1" customWidth="1"/>
    <col min="12034" max="12034" width="4.42578125" style="1" customWidth="1"/>
    <col min="12035" max="12035" width="2.5703125" style="1" customWidth="1"/>
    <col min="12036" max="12036" width="3.5703125" style="1" customWidth="1"/>
    <col min="12037" max="12037" width="3" style="1" customWidth="1"/>
    <col min="12038" max="12038" width="4.28515625" style="1" customWidth="1"/>
    <col min="12039" max="12039" width="4.140625" style="1" customWidth="1"/>
    <col min="12040" max="12040" width="5.140625" style="1" customWidth="1"/>
    <col min="12041" max="12041" width="5.7109375" style="1" customWidth="1"/>
    <col min="12042" max="12042" width="51.85546875" style="1" customWidth="1"/>
    <col min="12043" max="12045" width="12.5703125" style="1" customWidth="1"/>
    <col min="12046" max="12046" width="3.5703125" style="1" bestFit="1" customWidth="1"/>
    <col min="12047" max="12047" width="1.85546875" style="1" bestFit="1" customWidth="1"/>
    <col min="12048" max="12049" width="2.7109375" style="1" bestFit="1" customWidth="1"/>
    <col min="12050" max="12050" width="3.5703125" style="1" bestFit="1" customWidth="1"/>
    <col min="12051" max="12051" width="2.7109375" style="1" bestFit="1" customWidth="1"/>
    <col min="12052" max="12052" width="4.42578125" style="1" bestFit="1" customWidth="1"/>
    <col min="12053" max="12057" width="9.140625" style="1"/>
    <col min="12058" max="12069" width="2" style="1" bestFit="1" customWidth="1"/>
    <col min="12070" max="12288" width="9.140625" style="1"/>
    <col min="12289" max="12289" width="3.85546875" style="1" customWidth="1"/>
    <col min="12290" max="12290" width="4.42578125" style="1" customWidth="1"/>
    <col min="12291" max="12291" width="2.5703125" style="1" customWidth="1"/>
    <col min="12292" max="12292" width="3.5703125" style="1" customWidth="1"/>
    <col min="12293" max="12293" width="3" style="1" customWidth="1"/>
    <col min="12294" max="12294" width="4.28515625" style="1" customWidth="1"/>
    <col min="12295" max="12295" width="4.140625" style="1" customWidth="1"/>
    <col min="12296" max="12296" width="5.140625" style="1" customWidth="1"/>
    <col min="12297" max="12297" width="5.7109375" style="1" customWidth="1"/>
    <col min="12298" max="12298" width="51.85546875" style="1" customWidth="1"/>
    <col min="12299" max="12301" width="12.5703125" style="1" customWidth="1"/>
    <col min="12302" max="12302" width="3.5703125" style="1" bestFit="1" customWidth="1"/>
    <col min="12303" max="12303" width="1.85546875" style="1" bestFit="1" customWidth="1"/>
    <col min="12304" max="12305" width="2.7109375" style="1" bestFit="1" customWidth="1"/>
    <col min="12306" max="12306" width="3.5703125" style="1" bestFit="1" customWidth="1"/>
    <col min="12307" max="12307" width="2.7109375" style="1" bestFit="1" customWidth="1"/>
    <col min="12308" max="12308" width="4.42578125" style="1" bestFit="1" customWidth="1"/>
    <col min="12309" max="12313" width="9.140625" style="1"/>
    <col min="12314" max="12325" width="2" style="1" bestFit="1" customWidth="1"/>
    <col min="12326" max="12544" width="9.140625" style="1"/>
    <col min="12545" max="12545" width="3.85546875" style="1" customWidth="1"/>
    <col min="12546" max="12546" width="4.42578125" style="1" customWidth="1"/>
    <col min="12547" max="12547" width="2.5703125" style="1" customWidth="1"/>
    <col min="12548" max="12548" width="3.5703125" style="1" customWidth="1"/>
    <col min="12549" max="12549" width="3" style="1" customWidth="1"/>
    <col min="12550" max="12550" width="4.28515625" style="1" customWidth="1"/>
    <col min="12551" max="12551" width="4.140625" style="1" customWidth="1"/>
    <col min="12552" max="12552" width="5.140625" style="1" customWidth="1"/>
    <col min="12553" max="12553" width="5.7109375" style="1" customWidth="1"/>
    <col min="12554" max="12554" width="51.85546875" style="1" customWidth="1"/>
    <col min="12555" max="12557" width="12.5703125" style="1" customWidth="1"/>
    <col min="12558" max="12558" width="3.5703125" style="1" bestFit="1" customWidth="1"/>
    <col min="12559" max="12559" width="1.85546875" style="1" bestFit="1" customWidth="1"/>
    <col min="12560" max="12561" width="2.7109375" style="1" bestFit="1" customWidth="1"/>
    <col min="12562" max="12562" width="3.5703125" style="1" bestFit="1" customWidth="1"/>
    <col min="12563" max="12563" width="2.7109375" style="1" bestFit="1" customWidth="1"/>
    <col min="12564" max="12564" width="4.42578125" style="1" bestFit="1" customWidth="1"/>
    <col min="12565" max="12569" width="9.140625" style="1"/>
    <col min="12570" max="12581" width="2" style="1" bestFit="1" customWidth="1"/>
    <col min="12582" max="12800" width="9.140625" style="1"/>
    <col min="12801" max="12801" width="3.85546875" style="1" customWidth="1"/>
    <col min="12802" max="12802" width="4.42578125" style="1" customWidth="1"/>
    <col min="12803" max="12803" width="2.5703125" style="1" customWidth="1"/>
    <col min="12804" max="12804" width="3.5703125" style="1" customWidth="1"/>
    <col min="12805" max="12805" width="3" style="1" customWidth="1"/>
    <col min="12806" max="12806" width="4.28515625" style="1" customWidth="1"/>
    <col min="12807" max="12807" width="4.140625" style="1" customWidth="1"/>
    <col min="12808" max="12808" width="5.140625" style="1" customWidth="1"/>
    <col min="12809" max="12809" width="5.7109375" style="1" customWidth="1"/>
    <col min="12810" max="12810" width="51.85546875" style="1" customWidth="1"/>
    <col min="12811" max="12813" width="12.5703125" style="1" customWidth="1"/>
    <col min="12814" max="12814" width="3.5703125" style="1" bestFit="1" customWidth="1"/>
    <col min="12815" max="12815" width="1.85546875" style="1" bestFit="1" customWidth="1"/>
    <col min="12816" max="12817" width="2.7109375" style="1" bestFit="1" customWidth="1"/>
    <col min="12818" max="12818" width="3.5703125" style="1" bestFit="1" customWidth="1"/>
    <col min="12819" max="12819" width="2.7109375" style="1" bestFit="1" customWidth="1"/>
    <col min="12820" max="12820" width="4.42578125" style="1" bestFit="1" customWidth="1"/>
    <col min="12821" max="12825" width="9.140625" style="1"/>
    <col min="12826" max="12837" width="2" style="1" bestFit="1" customWidth="1"/>
    <col min="12838" max="13056" width="9.140625" style="1"/>
    <col min="13057" max="13057" width="3.85546875" style="1" customWidth="1"/>
    <col min="13058" max="13058" width="4.42578125" style="1" customWidth="1"/>
    <col min="13059" max="13059" width="2.5703125" style="1" customWidth="1"/>
    <col min="13060" max="13060" width="3.5703125" style="1" customWidth="1"/>
    <col min="13061" max="13061" width="3" style="1" customWidth="1"/>
    <col min="13062" max="13062" width="4.28515625" style="1" customWidth="1"/>
    <col min="13063" max="13063" width="4.140625" style="1" customWidth="1"/>
    <col min="13064" max="13064" width="5.140625" style="1" customWidth="1"/>
    <col min="13065" max="13065" width="5.7109375" style="1" customWidth="1"/>
    <col min="13066" max="13066" width="51.85546875" style="1" customWidth="1"/>
    <col min="13067" max="13069" width="12.5703125" style="1" customWidth="1"/>
    <col min="13070" max="13070" width="3.5703125" style="1" bestFit="1" customWidth="1"/>
    <col min="13071" max="13071" width="1.85546875" style="1" bestFit="1" customWidth="1"/>
    <col min="13072" max="13073" width="2.7109375" style="1" bestFit="1" customWidth="1"/>
    <col min="13074" max="13074" width="3.5703125" style="1" bestFit="1" customWidth="1"/>
    <col min="13075" max="13075" width="2.7109375" style="1" bestFit="1" customWidth="1"/>
    <col min="13076" max="13076" width="4.42578125" style="1" bestFit="1" customWidth="1"/>
    <col min="13077" max="13081" width="9.140625" style="1"/>
    <col min="13082" max="13093" width="2" style="1" bestFit="1" customWidth="1"/>
    <col min="13094" max="13312" width="9.140625" style="1"/>
    <col min="13313" max="13313" width="3.85546875" style="1" customWidth="1"/>
    <col min="13314" max="13314" width="4.42578125" style="1" customWidth="1"/>
    <col min="13315" max="13315" width="2.5703125" style="1" customWidth="1"/>
    <col min="13316" max="13316" width="3.5703125" style="1" customWidth="1"/>
    <col min="13317" max="13317" width="3" style="1" customWidth="1"/>
    <col min="13318" max="13318" width="4.28515625" style="1" customWidth="1"/>
    <col min="13319" max="13319" width="4.140625" style="1" customWidth="1"/>
    <col min="13320" max="13320" width="5.140625" style="1" customWidth="1"/>
    <col min="13321" max="13321" width="5.7109375" style="1" customWidth="1"/>
    <col min="13322" max="13322" width="51.85546875" style="1" customWidth="1"/>
    <col min="13323" max="13325" width="12.5703125" style="1" customWidth="1"/>
    <col min="13326" max="13326" width="3.5703125" style="1" bestFit="1" customWidth="1"/>
    <col min="13327" max="13327" width="1.85546875" style="1" bestFit="1" customWidth="1"/>
    <col min="13328" max="13329" width="2.7109375" style="1" bestFit="1" customWidth="1"/>
    <col min="13330" max="13330" width="3.5703125" style="1" bestFit="1" customWidth="1"/>
    <col min="13331" max="13331" width="2.7109375" style="1" bestFit="1" customWidth="1"/>
    <col min="13332" max="13332" width="4.42578125" style="1" bestFit="1" customWidth="1"/>
    <col min="13333" max="13337" width="9.140625" style="1"/>
    <col min="13338" max="13349" width="2" style="1" bestFit="1" customWidth="1"/>
    <col min="13350" max="13568" width="9.140625" style="1"/>
    <col min="13569" max="13569" width="3.85546875" style="1" customWidth="1"/>
    <col min="13570" max="13570" width="4.42578125" style="1" customWidth="1"/>
    <col min="13571" max="13571" width="2.5703125" style="1" customWidth="1"/>
    <col min="13572" max="13572" width="3.5703125" style="1" customWidth="1"/>
    <col min="13573" max="13573" width="3" style="1" customWidth="1"/>
    <col min="13574" max="13574" width="4.28515625" style="1" customWidth="1"/>
    <col min="13575" max="13575" width="4.140625" style="1" customWidth="1"/>
    <col min="13576" max="13576" width="5.140625" style="1" customWidth="1"/>
    <col min="13577" max="13577" width="5.7109375" style="1" customWidth="1"/>
    <col min="13578" max="13578" width="51.85546875" style="1" customWidth="1"/>
    <col min="13579" max="13581" width="12.5703125" style="1" customWidth="1"/>
    <col min="13582" max="13582" width="3.5703125" style="1" bestFit="1" customWidth="1"/>
    <col min="13583" max="13583" width="1.85546875" style="1" bestFit="1" customWidth="1"/>
    <col min="13584" max="13585" width="2.7109375" style="1" bestFit="1" customWidth="1"/>
    <col min="13586" max="13586" width="3.5703125" style="1" bestFit="1" customWidth="1"/>
    <col min="13587" max="13587" width="2.7109375" style="1" bestFit="1" customWidth="1"/>
    <col min="13588" max="13588" width="4.42578125" style="1" bestFit="1" customWidth="1"/>
    <col min="13589" max="13593" width="9.140625" style="1"/>
    <col min="13594" max="13605" width="2" style="1" bestFit="1" customWidth="1"/>
    <col min="13606" max="13824" width="9.140625" style="1"/>
    <col min="13825" max="13825" width="3.85546875" style="1" customWidth="1"/>
    <col min="13826" max="13826" width="4.42578125" style="1" customWidth="1"/>
    <col min="13827" max="13827" width="2.5703125" style="1" customWidth="1"/>
    <col min="13828" max="13828" width="3.5703125" style="1" customWidth="1"/>
    <col min="13829" max="13829" width="3" style="1" customWidth="1"/>
    <col min="13830" max="13830" width="4.28515625" style="1" customWidth="1"/>
    <col min="13831" max="13831" width="4.140625" style="1" customWidth="1"/>
    <col min="13832" max="13832" width="5.140625" style="1" customWidth="1"/>
    <col min="13833" max="13833" width="5.7109375" style="1" customWidth="1"/>
    <col min="13834" max="13834" width="51.85546875" style="1" customWidth="1"/>
    <col min="13835" max="13837" width="12.5703125" style="1" customWidth="1"/>
    <col min="13838" max="13838" width="3.5703125" style="1" bestFit="1" customWidth="1"/>
    <col min="13839" max="13839" width="1.85546875" style="1" bestFit="1" customWidth="1"/>
    <col min="13840" max="13841" width="2.7109375" style="1" bestFit="1" customWidth="1"/>
    <col min="13842" max="13842" width="3.5703125" style="1" bestFit="1" customWidth="1"/>
    <col min="13843" max="13843" width="2.7109375" style="1" bestFit="1" customWidth="1"/>
    <col min="13844" max="13844" width="4.42578125" style="1" bestFit="1" customWidth="1"/>
    <col min="13845" max="13849" width="9.140625" style="1"/>
    <col min="13850" max="13861" width="2" style="1" bestFit="1" customWidth="1"/>
    <col min="13862" max="14080" width="9.140625" style="1"/>
    <col min="14081" max="14081" width="3.85546875" style="1" customWidth="1"/>
    <col min="14082" max="14082" width="4.42578125" style="1" customWidth="1"/>
    <col min="14083" max="14083" width="2.5703125" style="1" customWidth="1"/>
    <col min="14084" max="14084" width="3.5703125" style="1" customWidth="1"/>
    <col min="14085" max="14085" width="3" style="1" customWidth="1"/>
    <col min="14086" max="14086" width="4.28515625" style="1" customWidth="1"/>
    <col min="14087" max="14087" width="4.140625" style="1" customWidth="1"/>
    <col min="14088" max="14088" width="5.140625" style="1" customWidth="1"/>
    <col min="14089" max="14089" width="5.7109375" style="1" customWidth="1"/>
    <col min="14090" max="14090" width="51.85546875" style="1" customWidth="1"/>
    <col min="14091" max="14093" width="12.5703125" style="1" customWidth="1"/>
    <col min="14094" max="14094" width="3.5703125" style="1" bestFit="1" customWidth="1"/>
    <col min="14095" max="14095" width="1.85546875" style="1" bestFit="1" customWidth="1"/>
    <col min="14096" max="14097" width="2.7109375" style="1" bestFit="1" customWidth="1"/>
    <col min="14098" max="14098" width="3.5703125" style="1" bestFit="1" customWidth="1"/>
    <col min="14099" max="14099" width="2.7109375" style="1" bestFit="1" customWidth="1"/>
    <col min="14100" max="14100" width="4.42578125" style="1" bestFit="1" customWidth="1"/>
    <col min="14101" max="14105" width="9.140625" style="1"/>
    <col min="14106" max="14117" width="2" style="1" bestFit="1" customWidth="1"/>
    <col min="14118" max="14336" width="9.140625" style="1"/>
    <col min="14337" max="14337" width="3.85546875" style="1" customWidth="1"/>
    <col min="14338" max="14338" width="4.42578125" style="1" customWidth="1"/>
    <col min="14339" max="14339" width="2.5703125" style="1" customWidth="1"/>
    <col min="14340" max="14340" width="3.5703125" style="1" customWidth="1"/>
    <col min="14341" max="14341" width="3" style="1" customWidth="1"/>
    <col min="14342" max="14342" width="4.28515625" style="1" customWidth="1"/>
    <col min="14343" max="14343" width="4.140625" style="1" customWidth="1"/>
    <col min="14344" max="14344" width="5.140625" style="1" customWidth="1"/>
    <col min="14345" max="14345" width="5.7109375" style="1" customWidth="1"/>
    <col min="14346" max="14346" width="51.85546875" style="1" customWidth="1"/>
    <col min="14347" max="14349" width="12.5703125" style="1" customWidth="1"/>
    <col min="14350" max="14350" width="3.5703125" style="1" bestFit="1" customWidth="1"/>
    <col min="14351" max="14351" width="1.85546875" style="1" bestFit="1" customWidth="1"/>
    <col min="14352" max="14353" width="2.7109375" style="1" bestFit="1" customWidth="1"/>
    <col min="14354" max="14354" width="3.5703125" style="1" bestFit="1" customWidth="1"/>
    <col min="14355" max="14355" width="2.7109375" style="1" bestFit="1" customWidth="1"/>
    <col min="14356" max="14356" width="4.42578125" style="1" bestFit="1" customWidth="1"/>
    <col min="14357" max="14361" width="9.140625" style="1"/>
    <col min="14362" max="14373" width="2" style="1" bestFit="1" customWidth="1"/>
    <col min="14374" max="14592" width="9.140625" style="1"/>
    <col min="14593" max="14593" width="3.85546875" style="1" customWidth="1"/>
    <col min="14594" max="14594" width="4.42578125" style="1" customWidth="1"/>
    <col min="14595" max="14595" width="2.5703125" style="1" customWidth="1"/>
    <col min="14596" max="14596" width="3.5703125" style="1" customWidth="1"/>
    <col min="14597" max="14597" width="3" style="1" customWidth="1"/>
    <col min="14598" max="14598" width="4.28515625" style="1" customWidth="1"/>
    <col min="14599" max="14599" width="4.140625" style="1" customWidth="1"/>
    <col min="14600" max="14600" width="5.140625" style="1" customWidth="1"/>
    <col min="14601" max="14601" width="5.7109375" style="1" customWidth="1"/>
    <col min="14602" max="14602" width="51.85546875" style="1" customWidth="1"/>
    <col min="14603" max="14605" width="12.5703125" style="1" customWidth="1"/>
    <col min="14606" max="14606" width="3.5703125" style="1" bestFit="1" customWidth="1"/>
    <col min="14607" max="14607" width="1.85546875" style="1" bestFit="1" customWidth="1"/>
    <col min="14608" max="14609" width="2.7109375" style="1" bestFit="1" customWidth="1"/>
    <col min="14610" max="14610" width="3.5703125" style="1" bestFit="1" customWidth="1"/>
    <col min="14611" max="14611" width="2.7109375" style="1" bestFit="1" customWidth="1"/>
    <col min="14612" max="14612" width="4.42578125" style="1" bestFit="1" customWidth="1"/>
    <col min="14613" max="14617" width="9.140625" style="1"/>
    <col min="14618" max="14629" width="2" style="1" bestFit="1" customWidth="1"/>
    <col min="14630" max="14848" width="9.140625" style="1"/>
    <col min="14849" max="14849" width="3.85546875" style="1" customWidth="1"/>
    <col min="14850" max="14850" width="4.42578125" style="1" customWidth="1"/>
    <col min="14851" max="14851" width="2.5703125" style="1" customWidth="1"/>
    <col min="14852" max="14852" width="3.5703125" style="1" customWidth="1"/>
    <col min="14853" max="14853" width="3" style="1" customWidth="1"/>
    <col min="14854" max="14854" width="4.28515625" style="1" customWidth="1"/>
    <col min="14855" max="14855" width="4.140625" style="1" customWidth="1"/>
    <col min="14856" max="14856" width="5.140625" style="1" customWidth="1"/>
    <col min="14857" max="14857" width="5.7109375" style="1" customWidth="1"/>
    <col min="14858" max="14858" width="51.85546875" style="1" customWidth="1"/>
    <col min="14859" max="14861" width="12.5703125" style="1" customWidth="1"/>
    <col min="14862" max="14862" width="3.5703125" style="1" bestFit="1" customWidth="1"/>
    <col min="14863" max="14863" width="1.85546875" style="1" bestFit="1" customWidth="1"/>
    <col min="14864" max="14865" width="2.7109375" style="1" bestFit="1" customWidth="1"/>
    <col min="14866" max="14866" width="3.5703125" style="1" bestFit="1" customWidth="1"/>
    <col min="14867" max="14867" width="2.7109375" style="1" bestFit="1" customWidth="1"/>
    <col min="14868" max="14868" width="4.42578125" style="1" bestFit="1" customWidth="1"/>
    <col min="14869" max="14873" width="9.140625" style="1"/>
    <col min="14874" max="14885" width="2" style="1" bestFit="1" customWidth="1"/>
    <col min="14886" max="15104" width="9.140625" style="1"/>
    <col min="15105" max="15105" width="3.85546875" style="1" customWidth="1"/>
    <col min="15106" max="15106" width="4.42578125" style="1" customWidth="1"/>
    <col min="15107" max="15107" width="2.5703125" style="1" customWidth="1"/>
    <col min="15108" max="15108" width="3.5703125" style="1" customWidth="1"/>
    <col min="15109" max="15109" width="3" style="1" customWidth="1"/>
    <col min="15110" max="15110" width="4.28515625" style="1" customWidth="1"/>
    <col min="15111" max="15111" width="4.140625" style="1" customWidth="1"/>
    <col min="15112" max="15112" width="5.140625" style="1" customWidth="1"/>
    <col min="15113" max="15113" width="5.7109375" style="1" customWidth="1"/>
    <col min="15114" max="15114" width="51.85546875" style="1" customWidth="1"/>
    <col min="15115" max="15117" width="12.5703125" style="1" customWidth="1"/>
    <col min="15118" max="15118" width="3.5703125" style="1" bestFit="1" customWidth="1"/>
    <col min="15119" max="15119" width="1.85546875" style="1" bestFit="1" customWidth="1"/>
    <col min="15120" max="15121" width="2.7109375" style="1" bestFit="1" customWidth="1"/>
    <col min="15122" max="15122" width="3.5703125" style="1" bestFit="1" customWidth="1"/>
    <col min="15123" max="15123" width="2.7109375" style="1" bestFit="1" customWidth="1"/>
    <col min="15124" max="15124" width="4.42578125" style="1" bestFit="1" customWidth="1"/>
    <col min="15125" max="15129" width="9.140625" style="1"/>
    <col min="15130" max="15141" width="2" style="1" bestFit="1" customWidth="1"/>
    <col min="15142" max="15360" width="9.140625" style="1"/>
    <col min="15361" max="15361" width="3.85546875" style="1" customWidth="1"/>
    <col min="15362" max="15362" width="4.42578125" style="1" customWidth="1"/>
    <col min="15363" max="15363" width="2.5703125" style="1" customWidth="1"/>
    <col min="15364" max="15364" width="3.5703125" style="1" customWidth="1"/>
    <col min="15365" max="15365" width="3" style="1" customWidth="1"/>
    <col min="15366" max="15366" width="4.28515625" style="1" customWidth="1"/>
    <col min="15367" max="15367" width="4.140625" style="1" customWidth="1"/>
    <col min="15368" max="15368" width="5.140625" style="1" customWidth="1"/>
    <col min="15369" max="15369" width="5.7109375" style="1" customWidth="1"/>
    <col min="15370" max="15370" width="51.85546875" style="1" customWidth="1"/>
    <col min="15371" max="15373" width="12.5703125" style="1" customWidth="1"/>
    <col min="15374" max="15374" width="3.5703125" style="1" bestFit="1" customWidth="1"/>
    <col min="15375" max="15375" width="1.85546875" style="1" bestFit="1" customWidth="1"/>
    <col min="15376" max="15377" width="2.7109375" style="1" bestFit="1" customWidth="1"/>
    <col min="15378" max="15378" width="3.5703125" style="1" bestFit="1" customWidth="1"/>
    <col min="15379" max="15379" width="2.7109375" style="1" bestFit="1" customWidth="1"/>
    <col min="15380" max="15380" width="4.42578125" style="1" bestFit="1" customWidth="1"/>
    <col min="15381" max="15385" width="9.140625" style="1"/>
    <col min="15386" max="15397" width="2" style="1" bestFit="1" customWidth="1"/>
    <col min="15398" max="15616" width="9.140625" style="1"/>
    <col min="15617" max="15617" width="3.85546875" style="1" customWidth="1"/>
    <col min="15618" max="15618" width="4.42578125" style="1" customWidth="1"/>
    <col min="15619" max="15619" width="2.5703125" style="1" customWidth="1"/>
    <col min="15620" max="15620" width="3.5703125" style="1" customWidth="1"/>
    <col min="15621" max="15621" width="3" style="1" customWidth="1"/>
    <col min="15622" max="15622" width="4.28515625" style="1" customWidth="1"/>
    <col min="15623" max="15623" width="4.140625" style="1" customWidth="1"/>
    <col min="15624" max="15624" width="5.140625" style="1" customWidth="1"/>
    <col min="15625" max="15625" width="5.7109375" style="1" customWidth="1"/>
    <col min="15626" max="15626" width="51.85546875" style="1" customWidth="1"/>
    <col min="15627" max="15629" width="12.5703125" style="1" customWidth="1"/>
    <col min="15630" max="15630" width="3.5703125" style="1" bestFit="1" customWidth="1"/>
    <col min="15631" max="15631" width="1.85546875" style="1" bestFit="1" customWidth="1"/>
    <col min="15632" max="15633" width="2.7109375" style="1" bestFit="1" customWidth="1"/>
    <col min="15634" max="15634" width="3.5703125" style="1" bestFit="1" customWidth="1"/>
    <col min="15635" max="15635" width="2.7109375" style="1" bestFit="1" customWidth="1"/>
    <col min="15636" max="15636" width="4.42578125" style="1" bestFit="1" customWidth="1"/>
    <col min="15637" max="15641" width="9.140625" style="1"/>
    <col min="15642" max="15653" width="2" style="1" bestFit="1" customWidth="1"/>
    <col min="15654" max="15872" width="9.140625" style="1"/>
    <col min="15873" max="15873" width="3.85546875" style="1" customWidth="1"/>
    <col min="15874" max="15874" width="4.42578125" style="1" customWidth="1"/>
    <col min="15875" max="15875" width="2.5703125" style="1" customWidth="1"/>
    <col min="15876" max="15876" width="3.5703125" style="1" customWidth="1"/>
    <col min="15877" max="15877" width="3" style="1" customWidth="1"/>
    <col min="15878" max="15878" width="4.28515625" style="1" customWidth="1"/>
    <col min="15879" max="15879" width="4.140625" style="1" customWidth="1"/>
    <col min="15880" max="15880" width="5.140625" style="1" customWidth="1"/>
    <col min="15881" max="15881" width="5.7109375" style="1" customWidth="1"/>
    <col min="15882" max="15882" width="51.85546875" style="1" customWidth="1"/>
    <col min="15883" max="15885" width="12.5703125" style="1" customWidth="1"/>
    <col min="15886" max="15886" width="3.5703125" style="1" bestFit="1" customWidth="1"/>
    <col min="15887" max="15887" width="1.85546875" style="1" bestFit="1" customWidth="1"/>
    <col min="15888" max="15889" width="2.7109375" style="1" bestFit="1" customWidth="1"/>
    <col min="15890" max="15890" width="3.5703125" style="1" bestFit="1" customWidth="1"/>
    <col min="15891" max="15891" width="2.7109375" style="1" bestFit="1" customWidth="1"/>
    <col min="15892" max="15892" width="4.42578125" style="1" bestFit="1" customWidth="1"/>
    <col min="15893" max="15897" width="9.140625" style="1"/>
    <col min="15898" max="15909" width="2" style="1" bestFit="1" customWidth="1"/>
    <col min="15910" max="16128" width="9.140625" style="1"/>
    <col min="16129" max="16129" width="3.85546875" style="1" customWidth="1"/>
    <col min="16130" max="16130" width="4.42578125" style="1" customWidth="1"/>
    <col min="16131" max="16131" width="2.5703125" style="1" customWidth="1"/>
    <col min="16132" max="16132" width="3.5703125" style="1" customWidth="1"/>
    <col min="16133" max="16133" width="3" style="1" customWidth="1"/>
    <col min="16134" max="16134" width="4.28515625" style="1" customWidth="1"/>
    <col min="16135" max="16135" width="4.140625" style="1" customWidth="1"/>
    <col min="16136" max="16136" width="5.140625" style="1" customWidth="1"/>
    <col min="16137" max="16137" width="5.7109375" style="1" customWidth="1"/>
    <col min="16138" max="16138" width="51.85546875" style="1" customWidth="1"/>
    <col min="16139" max="16141" width="12.5703125" style="1" customWidth="1"/>
    <col min="16142" max="16142" width="3.5703125" style="1" bestFit="1" customWidth="1"/>
    <col min="16143" max="16143" width="1.85546875" style="1" bestFit="1" customWidth="1"/>
    <col min="16144" max="16145" width="2.7109375" style="1" bestFit="1" customWidth="1"/>
    <col min="16146" max="16146" width="3.5703125" style="1" bestFit="1" customWidth="1"/>
    <col min="16147" max="16147" width="2.7109375" style="1" bestFit="1" customWidth="1"/>
    <col min="16148" max="16148" width="4.42578125" style="1" bestFit="1" customWidth="1"/>
    <col min="16149" max="16153" width="9.140625" style="1"/>
    <col min="16154" max="16165" width="2" style="1" bestFit="1" customWidth="1"/>
    <col min="16166" max="16384" width="9.140625" style="1"/>
  </cols>
  <sheetData>
    <row r="1" spans="1:25" s="3" customFormat="1" ht="16.7" customHeight="1">
      <c r="A1" s="4"/>
      <c r="B1" s="5"/>
      <c r="C1" s="5"/>
      <c r="D1" s="5"/>
      <c r="E1" s="5"/>
      <c r="F1" s="5"/>
      <c r="G1" s="5"/>
      <c r="H1" s="5"/>
      <c r="I1" s="5"/>
      <c r="J1" s="5"/>
      <c r="K1" s="4"/>
      <c r="L1" s="4"/>
      <c r="M1" s="6" t="s">
        <v>0</v>
      </c>
    </row>
    <row r="2" spans="1:25" s="3" customFormat="1" ht="57" customHeight="1">
      <c r="A2" s="4"/>
      <c r="B2" s="5"/>
      <c r="C2" s="5"/>
      <c r="D2" s="5"/>
      <c r="E2" s="5"/>
      <c r="F2" s="5"/>
      <c r="G2" s="5"/>
      <c r="H2" s="5"/>
      <c r="I2" s="5"/>
      <c r="J2" s="5"/>
      <c r="K2" s="267" t="s">
        <v>1</v>
      </c>
      <c r="L2" s="267"/>
      <c r="M2" s="267"/>
    </row>
    <row r="3" spans="1:25" s="3" customFormat="1" ht="16.5" customHeight="1">
      <c r="A3" s="4"/>
      <c r="B3" s="5"/>
      <c r="C3" s="5"/>
      <c r="D3" s="5"/>
      <c r="E3" s="5"/>
      <c r="F3" s="5"/>
      <c r="G3" s="5"/>
      <c r="H3" s="5"/>
      <c r="I3" s="5"/>
      <c r="J3" s="5"/>
      <c r="K3" s="4"/>
      <c r="L3" s="4"/>
      <c r="M3" s="4"/>
    </row>
    <row r="4" spans="1:25" s="3" customFormat="1" ht="15.75" customHeight="1">
      <c r="A4" s="268" t="s">
        <v>2</v>
      </c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</row>
    <row r="5" spans="1:25" s="3" customFormat="1" ht="14.25" customHeight="1">
      <c r="A5" s="4"/>
      <c r="B5" s="5"/>
      <c r="C5" s="5"/>
      <c r="D5" s="5"/>
      <c r="E5" s="5"/>
      <c r="F5" s="5"/>
      <c r="G5" s="5"/>
      <c r="H5" s="5"/>
      <c r="I5" s="5"/>
      <c r="J5" s="5"/>
      <c r="K5" s="4"/>
      <c r="L5" s="4"/>
      <c r="M5" s="4"/>
    </row>
    <row r="6" spans="1:25" s="3" customFormat="1" ht="15.75" customHeight="1">
      <c r="A6" s="4"/>
      <c r="B6" s="5"/>
      <c r="C6" s="5"/>
      <c r="D6" s="5"/>
      <c r="E6" s="5"/>
      <c r="F6" s="5"/>
      <c r="G6" s="5"/>
      <c r="H6" s="5"/>
      <c r="I6" s="5"/>
      <c r="J6" s="5"/>
      <c r="K6" s="4"/>
      <c r="L6" s="4"/>
      <c r="M6" s="7" t="s">
        <v>3</v>
      </c>
    </row>
    <row r="7" spans="1:25" s="3" customFormat="1" ht="15" customHeight="1">
      <c r="A7" s="269" t="s">
        <v>4</v>
      </c>
      <c r="B7" s="270" t="s">
        <v>5</v>
      </c>
      <c r="C7" s="271"/>
      <c r="D7" s="271"/>
      <c r="E7" s="271"/>
      <c r="F7" s="271"/>
      <c r="G7" s="271"/>
      <c r="H7" s="271"/>
      <c r="I7" s="272"/>
      <c r="J7" s="273" t="s">
        <v>6</v>
      </c>
      <c r="K7" s="274" t="s">
        <v>7</v>
      </c>
      <c r="L7" s="274" t="s">
        <v>8</v>
      </c>
      <c r="M7" s="274" t="s">
        <v>9</v>
      </c>
    </row>
    <row r="8" spans="1:25" s="3" customFormat="1" ht="93.75" customHeight="1">
      <c r="A8" s="269"/>
      <c r="B8" s="8" t="s">
        <v>10</v>
      </c>
      <c r="C8" s="8" t="s">
        <v>11</v>
      </c>
      <c r="D8" s="8" t="s">
        <v>12</v>
      </c>
      <c r="E8" s="8" t="s">
        <v>13</v>
      </c>
      <c r="F8" s="8" t="s">
        <v>14</v>
      </c>
      <c r="G8" s="8" t="s">
        <v>15</v>
      </c>
      <c r="H8" s="8" t="s">
        <v>16</v>
      </c>
      <c r="I8" s="8" t="s">
        <v>17</v>
      </c>
      <c r="J8" s="274"/>
      <c r="K8" s="274"/>
      <c r="L8" s="274"/>
      <c r="M8" s="274"/>
    </row>
    <row r="9" spans="1:25" s="3" customFormat="1" ht="12.95" customHeight="1">
      <c r="A9" s="10"/>
      <c r="B9" s="11">
        <v>1</v>
      </c>
      <c r="C9" s="11">
        <v>2</v>
      </c>
      <c r="D9" s="11">
        <v>3</v>
      </c>
      <c r="E9" s="11">
        <v>4</v>
      </c>
      <c r="F9" s="11">
        <v>5</v>
      </c>
      <c r="G9" s="11">
        <v>6</v>
      </c>
      <c r="H9" s="11">
        <v>7</v>
      </c>
      <c r="I9" s="11">
        <v>8</v>
      </c>
      <c r="J9" s="11">
        <v>9</v>
      </c>
      <c r="K9" s="9">
        <v>10</v>
      </c>
      <c r="L9" s="9">
        <v>11</v>
      </c>
      <c r="M9" s="9">
        <v>12</v>
      </c>
    </row>
    <row r="10" spans="1:25">
      <c r="A10" s="12" t="s">
        <v>18</v>
      </c>
      <c r="B10" s="13" t="s">
        <v>19</v>
      </c>
      <c r="C10" s="13" t="s">
        <v>18</v>
      </c>
      <c r="D10" s="13" t="s">
        <v>20</v>
      </c>
      <c r="E10" s="13" t="s">
        <v>20</v>
      </c>
      <c r="F10" s="13" t="s">
        <v>19</v>
      </c>
      <c r="G10" s="13" t="s">
        <v>20</v>
      </c>
      <c r="H10" s="13" t="s">
        <v>21</v>
      </c>
      <c r="I10" s="13" t="s">
        <v>19</v>
      </c>
      <c r="J10" s="14" t="s">
        <v>22</v>
      </c>
      <c r="K10" s="15">
        <f>SUM(K11,K33,K40,K45)</f>
        <v>5641.0999999999995</v>
      </c>
      <c r="L10" s="15">
        <f>SUM(L11,L33,L40)</f>
        <v>6301.7</v>
      </c>
      <c r="M10" s="15">
        <f>SUM(M11,M33,M40)</f>
        <v>6466</v>
      </c>
      <c r="N10" s="16"/>
      <c r="O10" s="16"/>
      <c r="P10" s="16"/>
      <c r="Q10" s="16"/>
      <c r="R10" s="16"/>
      <c r="S10" s="16"/>
      <c r="T10" s="16"/>
      <c r="U10" s="16"/>
      <c r="V10" s="17"/>
      <c r="W10" s="18"/>
      <c r="X10" s="18"/>
      <c r="Y10" s="18"/>
    </row>
    <row r="11" spans="1:25">
      <c r="A11" s="12" t="s">
        <v>23</v>
      </c>
      <c r="B11" s="13" t="s">
        <v>19</v>
      </c>
      <c r="C11" s="13" t="s">
        <v>18</v>
      </c>
      <c r="D11" s="13" t="s">
        <v>24</v>
      </c>
      <c r="E11" s="13" t="s">
        <v>20</v>
      </c>
      <c r="F11" s="13" t="s">
        <v>19</v>
      </c>
      <c r="G11" s="13" t="s">
        <v>20</v>
      </c>
      <c r="H11" s="13" t="s">
        <v>21</v>
      </c>
      <c r="I11" s="13" t="s">
        <v>19</v>
      </c>
      <c r="J11" s="14" t="s">
        <v>25</v>
      </c>
      <c r="K11" s="15">
        <f>SUM(K12,K14,K19,K22,K30)</f>
        <v>5445.7</v>
      </c>
      <c r="L11" s="15">
        <f>SUM(L12,L14,L19,L22,L30)</f>
        <v>6106.3</v>
      </c>
      <c r="M11" s="15">
        <f>SUM(M12,M14,M19,M22,M30)</f>
        <v>6270.6</v>
      </c>
      <c r="N11" s="16"/>
      <c r="O11" s="16"/>
      <c r="P11" s="16"/>
      <c r="Q11" s="16"/>
      <c r="R11" s="16"/>
      <c r="S11" s="16"/>
      <c r="T11" s="16"/>
      <c r="U11" s="16"/>
      <c r="V11" s="17"/>
      <c r="W11" s="18"/>
      <c r="X11" s="18"/>
      <c r="Y11" s="18"/>
    </row>
    <row r="12" spans="1:25">
      <c r="A12" s="12" t="s">
        <v>26</v>
      </c>
      <c r="B12" s="13" t="s">
        <v>27</v>
      </c>
      <c r="C12" s="13" t="s">
        <v>18</v>
      </c>
      <c r="D12" s="13" t="s">
        <v>24</v>
      </c>
      <c r="E12" s="13" t="s">
        <v>28</v>
      </c>
      <c r="F12" s="13" t="s">
        <v>19</v>
      </c>
      <c r="G12" s="13" t="s">
        <v>24</v>
      </c>
      <c r="H12" s="13" t="s">
        <v>21</v>
      </c>
      <c r="I12" s="13" t="s">
        <v>29</v>
      </c>
      <c r="J12" s="19" t="s">
        <v>30</v>
      </c>
      <c r="K12" s="20">
        <f>SUM(K13)</f>
        <v>2222.6999999999998</v>
      </c>
      <c r="L12" s="20">
        <f>SUM(L13)</f>
        <v>2333.8000000000002</v>
      </c>
      <c r="M12" s="20">
        <f>SUM(M13)</f>
        <v>2450.5</v>
      </c>
      <c r="N12" s="16"/>
      <c r="O12" s="16"/>
      <c r="P12" s="16"/>
      <c r="Q12" s="16"/>
      <c r="R12" s="16"/>
      <c r="S12" s="16"/>
      <c r="T12" s="16"/>
      <c r="U12" s="16"/>
      <c r="V12" s="17"/>
      <c r="W12" s="18"/>
      <c r="X12" s="18"/>
      <c r="Y12" s="18"/>
    </row>
    <row r="13" spans="1:25" ht="102">
      <c r="A13" s="12" t="s">
        <v>31</v>
      </c>
      <c r="B13" s="13" t="s">
        <v>27</v>
      </c>
      <c r="C13" s="13" t="s">
        <v>18</v>
      </c>
      <c r="D13" s="13" t="s">
        <v>24</v>
      </c>
      <c r="E13" s="13" t="s">
        <v>28</v>
      </c>
      <c r="F13" s="13" t="s">
        <v>32</v>
      </c>
      <c r="G13" s="13" t="s">
        <v>24</v>
      </c>
      <c r="H13" s="13" t="s">
        <v>21</v>
      </c>
      <c r="I13" s="13" t="s">
        <v>29</v>
      </c>
      <c r="J13" s="19" t="s">
        <v>33</v>
      </c>
      <c r="K13" s="20">
        <v>2222.6999999999998</v>
      </c>
      <c r="L13" s="20">
        <v>2333.8000000000002</v>
      </c>
      <c r="M13" s="20">
        <v>2450.5</v>
      </c>
      <c r="N13" s="16"/>
      <c r="O13" s="16"/>
      <c r="P13" s="16"/>
      <c r="Q13" s="16"/>
      <c r="R13" s="16"/>
      <c r="S13" s="16"/>
      <c r="T13" s="16"/>
      <c r="U13" s="16"/>
      <c r="V13" s="17"/>
      <c r="W13" s="18"/>
      <c r="X13" s="18"/>
      <c r="Y13" s="18"/>
    </row>
    <row r="14" spans="1:25" ht="38.25">
      <c r="A14" s="12" t="s">
        <v>34</v>
      </c>
      <c r="B14" s="13" t="s">
        <v>19</v>
      </c>
      <c r="C14" s="13" t="s">
        <v>18</v>
      </c>
      <c r="D14" s="13" t="s">
        <v>35</v>
      </c>
      <c r="E14" s="13" t="s">
        <v>20</v>
      </c>
      <c r="F14" s="13" t="s">
        <v>19</v>
      </c>
      <c r="G14" s="13" t="s">
        <v>20</v>
      </c>
      <c r="H14" s="13" t="s">
        <v>21</v>
      </c>
      <c r="I14" s="13" t="s">
        <v>19</v>
      </c>
      <c r="J14" s="14" t="s">
        <v>36</v>
      </c>
      <c r="K14" s="15">
        <f>SUM(K15:K18)</f>
        <v>1786</v>
      </c>
      <c r="L14" s="15">
        <f>SUM(L15:L18)</f>
        <v>2331</v>
      </c>
      <c r="M14" s="15">
        <f>SUM(M15:M18)</f>
        <v>2374</v>
      </c>
      <c r="N14" s="16"/>
      <c r="O14" s="16"/>
      <c r="P14" s="16"/>
      <c r="Q14" s="16"/>
      <c r="R14" s="16"/>
      <c r="S14" s="16"/>
      <c r="T14" s="16"/>
      <c r="U14" s="16"/>
      <c r="V14" s="17"/>
      <c r="W14" s="18"/>
      <c r="X14" s="18"/>
      <c r="Y14" s="18"/>
    </row>
    <row r="15" spans="1:25" ht="102">
      <c r="A15" s="12" t="s">
        <v>37</v>
      </c>
      <c r="B15" s="13" t="s">
        <v>27</v>
      </c>
      <c r="C15" s="13" t="s">
        <v>18</v>
      </c>
      <c r="D15" s="13" t="s">
        <v>35</v>
      </c>
      <c r="E15" s="13" t="s">
        <v>28</v>
      </c>
      <c r="F15" s="13" t="s">
        <v>38</v>
      </c>
      <c r="G15" s="13" t="s">
        <v>24</v>
      </c>
      <c r="H15" s="13" t="s">
        <v>21</v>
      </c>
      <c r="I15" s="13" t="s">
        <v>29</v>
      </c>
      <c r="J15" s="19" t="s">
        <v>39</v>
      </c>
      <c r="K15" s="20">
        <v>903.7</v>
      </c>
      <c r="L15" s="20">
        <v>1179.5</v>
      </c>
      <c r="M15" s="20">
        <v>1201.2</v>
      </c>
      <c r="N15" s="16"/>
      <c r="O15" s="16"/>
      <c r="P15" s="16"/>
      <c r="Q15" s="16"/>
      <c r="R15" s="16"/>
      <c r="S15" s="16"/>
      <c r="T15" s="16"/>
      <c r="U15" s="16"/>
      <c r="V15" s="17"/>
      <c r="W15" s="18"/>
      <c r="X15" s="18"/>
      <c r="Y15" s="18"/>
    </row>
    <row r="16" spans="1:25" ht="114.75">
      <c r="A16" s="12" t="s">
        <v>40</v>
      </c>
      <c r="B16" s="13" t="s">
        <v>27</v>
      </c>
      <c r="C16" s="13" t="s">
        <v>18</v>
      </c>
      <c r="D16" s="13" t="s">
        <v>35</v>
      </c>
      <c r="E16" s="13" t="s">
        <v>28</v>
      </c>
      <c r="F16" s="13" t="s">
        <v>41</v>
      </c>
      <c r="G16" s="13" t="s">
        <v>24</v>
      </c>
      <c r="H16" s="13" t="s">
        <v>21</v>
      </c>
      <c r="I16" s="13" t="s">
        <v>29</v>
      </c>
      <c r="J16" s="19" t="s">
        <v>42</v>
      </c>
      <c r="K16" s="20">
        <v>5.4</v>
      </c>
      <c r="L16" s="20">
        <v>7</v>
      </c>
      <c r="M16" s="20">
        <v>7.1</v>
      </c>
      <c r="N16" s="16"/>
      <c r="O16" s="16"/>
      <c r="P16" s="16"/>
      <c r="Q16" s="16"/>
      <c r="R16" s="16"/>
      <c r="S16" s="16"/>
      <c r="T16" s="16"/>
      <c r="U16" s="16"/>
      <c r="V16" s="17"/>
      <c r="W16" s="18"/>
      <c r="X16" s="18"/>
      <c r="Y16" s="18"/>
    </row>
    <row r="17" spans="1:25" ht="102">
      <c r="A17" s="12" t="s">
        <v>43</v>
      </c>
      <c r="B17" s="13" t="s">
        <v>27</v>
      </c>
      <c r="C17" s="13" t="s">
        <v>18</v>
      </c>
      <c r="D17" s="13" t="s">
        <v>35</v>
      </c>
      <c r="E17" s="13" t="s">
        <v>28</v>
      </c>
      <c r="F17" s="13" t="s">
        <v>44</v>
      </c>
      <c r="G17" s="13" t="s">
        <v>24</v>
      </c>
      <c r="H17" s="13" t="s">
        <v>21</v>
      </c>
      <c r="I17" s="13" t="s">
        <v>29</v>
      </c>
      <c r="J17" s="19" t="s">
        <v>45</v>
      </c>
      <c r="K17" s="20">
        <v>968.9</v>
      </c>
      <c r="L17" s="20">
        <v>1264.5999999999999</v>
      </c>
      <c r="M17" s="20">
        <v>1287.9000000000001</v>
      </c>
      <c r="N17" s="16"/>
      <c r="O17" s="16"/>
      <c r="P17" s="16"/>
      <c r="Q17" s="16"/>
      <c r="R17" s="16"/>
      <c r="S17" s="16"/>
      <c r="T17" s="16"/>
      <c r="U17" s="16"/>
      <c r="V17" s="17"/>
      <c r="W17" s="18"/>
      <c r="X17" s="18"/>
      <c r="Y17" s="18"/>
    </row>
    <row r="18" spans="1:25" ht="102">
      <c r="A18" s="12" t="s">
        <v>46</v>
      </c>
      <c r="B18" s="13" t="s">
        <v>27</v>
      </c>
      <c r="C18" s="13" t="s">
        <v>18</v>
      </c>
      <c r="D18" s="13" t="s">
        <v>35</v>
      </c>
      <c r="E18" s="13" t="s">
        <v>28</v>
      </c>
      <c r="F18" s="13" t="s">
        <v>47</v>
      </c>
      <c r="G18" s="13" t="s">
        <v>24</v>
      </c>
      <c r="H18" s="13" t="s">
        <v>21</v>
      </c>
      <c r="I18" s="13" t="s">
        <v>29</v>
      </c>
      <c r="J18" s="19" t="s">
        <v>48</v>
      </c>
      <c r="K18" s="20">
        <v>-92</v>
      </c>
      <c r="L18" s="20">
        <v>-120.1</v>
      </c>
      <c r="M18" s="20">
        <v>-122.2</v>
      </c>
      <c r="N18" s="16"/>
      <c r="O18" s="16"/>
      <c r="P18" s="16"/>
      <c r="Q18" s="16"/>
      <c r="R18" s="16"/>
      <c r="S18" s="16"/>
      <c r="T18" s="16"/>
      <c r="U18" s="16"/>
      <c r="V18" s="17"/>
      <c r="W18" s="18"/>
      <c r="X18" s="18"/>
      <c r="Y18" s="18"/>
    </row>
    <row r="19" spans="1:25">
      <c r="A19" s="12" t="s">
        <v>49</v>
      </c>
      <c r="B19" s="13" t="s">
        <v>19</v>
      </c>
      <c r="C19" s="13" t="s">
        <v>18</v>
      </c>
      <c r="D19" s="13" t="s">
        <v>50</v>
      </c>
      <c r="E19" s="13" t="s">
        <v>20</v>
      </c>
      <c r="F19" s="13" t="s">
        <v>19</v>
      </c>
      <c r="G19" s="13" t="s">
        <v>20</v>
      </c>
      <c r="H19" s="13" t="s">
        <v>21</v>
      </c>
      <c r="I19" s="13" t="s">
        <v>19</v>
      </c>
      <c r="J19" s="14" t="s">
        <v>51</v>
      </c>
      <c r="K19" s="15">
        <f t="shared" ref="K19:K20" si="0">SUM(K20)</f>
        <v>0</v>
      </c>
      <c r="L19" s="15">
        <f t="shared" ref="L19:L20" si="1">SUM(L20)</f>
        <v>0</v>
      </c>
      <c r="M19" s="15">
        <f t="shared" ref="M19:M20" si="2">SUM(M20)</f>
        <v>0</v>
      </c>
      <c r="N19" s="16"/>
      <c r="O19" s="16"/>
      <c r="P19" s="16"/>
      <c r="Q19" s="16"/>
      <c r="R19" s="16"/>
      <c r="S19" s="16"/>
      <c r="T19" s="16"/>
      <c r="U19" s="16"/>
      <c r="V19" s="17"/>
      <c r="W19" s="18"/>
      <c r="X19" s="18"/>
      <c r="Y19" s="18"/>
    </row>
    <row r="20" spans="1:25">
      <c r="A20" s="12" t="s">
        <v>52</v>
      </c>
      <c r="B20" s="13" t="s">
        <v>27</v>
      </c>
      <c r="C20" s="13" t="s">
        <v>18</v>
      </c>
      <c r="D20" s="13" t="s">
        <v>50</v>
      </c>
      <c r="E20" s="13" t="s">
        <v>35</v>
      </c>
      <c r="F20" s="13" t="s">
        <v>19</v>
      </c>
      <c r="G20" s="13" t="s">
        <v>24</v>
      </c>
      <c r="H20" s="13" t="s">
        <v>21</v>
      </c>
      <c r="I20" s="13" t="s">
        <v>29</v>
      </c>
      <c r="J20" s="21" t="s">
        <v>53</v>
      </c>
      <c r="K20" s="22">
        <f t="shared" si="0"/>
        <v>0</v>
      </c>
      <c r="L20" s="22">
        <f t="shared" si="1"/>
        <v>0</v>
      </c>
      <c r="M20" s="22">
        <f t="shared" si="2"/>
        <v>0</v>
      </c>
      <c r="N20" s="16"/>
      <c r="O20" s="16"/>
      <c r="P20" s="16"/>
      <c r="Q20" s="16"/>
      <c r="R20" s="16"/>
      <c r="S20" s="16"/>
      <c r="T20" s="16"/>
      <c r="U20" s="16"/>
      <c r="V20" s="17"/>
      <c r="W20" s="18"/>
      <c r="X20" s="18"/>
      <c r="Y20" s="18"/>
    </row>
    <row r="21" spans="1:25">
      <c r="A21" s="12" t="s">
        <v>54</v>
      </c>
      <c r="B21" s="13" t="s">
        <v>27</v>
      </c>
      <c r="C21" s="13" t="s">
        <v>18</v>
      </c>
      <c r="D21" s="13" t="s">
        <v>50</v>
      </c>
      <c r="E21" s="13" t="s">
        <v>35</v>
      </c>
      <c r="F21" s="13" t="s">
        <v>32</v>
      </c>
      <c r="G21" s="13" t="s">
        <v>24</v>
      </c>
      <c r="H21" s="13" t="s">
        <v>21</v>
      </c>
      <c r="I21" s="13" t="s">
        <v>29</v>
      </c>
      <c r="J21" s="19" t="s">
        <v>53</v>
      </c>
      <c r="K21" s="20">
        <v>0</v>
      </c>
      <c r="L21" s="20">
        <v>0</v>
      </c>
      <c r="M21" s="20">
        <v>0</v>
      </c>
      <c r="N21" s="16"/>
      <c r="O21" s="16"/>
      <c r="P21" s="16"/>
      <c r="Q21" s="16"/>
      <c r="R21" s="16"/>
      <c r="S21" s="16"/>
      <c r="T21" s="16"/>
      <c r="U21" s="16"/>
      <c r="V21" s="17"/>
      <c r="W21" s="18"/>
      <c r="X21" s="18"/>
      <c r="Y21" s="18"/>
    </row>
    <row r="22" spans="1:25">
      <c r="A22" s="12" t="s">
        <v>49</v>
      </c>
      <c r="B22" s="13" t="s">
        <v>19</v>
      </c>
      <c r="C22" s="13" t="s">
        <v>18</v>
      </c>
      <c r="D22" s="13" t="s">
        <v>55</v>
      </c>
      <c r="E22" s="13" t="s">
        <v>20</v>
      </c>
      <c r="F22" s="13" t="s">
        <v>19</v>
      </c>
      <c r="G22" s="13" t="s">
        <v>20</v>
      </c>
      <c r="H22" s="13" t="s">
        <v>21</v>
      </c>
      <c r="I22" s="13" t="s">
        <v>19</v>
      </c>
      <c r="J22" s="14" t="s">
        <v>56</v>
      </c>
      <c r="K22" s="15">
        <f>SUM(K23,K25)</f>
        <v>1437</v>
      </c>
      <c r="L22" s="15">
        <f>SUM(L23,L25)</f>
        <v>1441.5</v>
      </c>
      <c r="M22" s="15">
        <f>SUM(M23,M25)</f>
        <v>1446.1</v>
      </c>
      <c r="N22" s="16"/>
      <c r="O22" s="16"/>
      <c r="P22" s="16"/>
      <c r="Q22" s="16"/>
      <c r="R22" s="16"/>
      <c r="S22" s="16"/>
      <c r="T22" s="16"/>
      <c r="U22" s="16"/>
      <c r="V22" s="17"/>
      <c r="W22" s="18"/>
      <c r="X22" s="18"/>
      <c r="Y22" s="18"/>
    </row>
    <row r="23" spans="1:25">
      <c r="A23" s="12" t="s">
        <v>52</v>
      </c>
      <c r="B23" s="13" t="s">
        <v>27</v>
      </c>
      <c r="C23" s="13" t="s">
        <v>18</v>
      </c>
      <c r="D23" s="13" t="s">
        <v>55</v>
      </c>
      <c r="E23" s="13" t="s">
        <v>24</v>
      </c>
      <c r="F23" s="13" t="s">
        <v>19</v>
      </c>
      <c r="G23" s="13" t="s">
        <v>20</v>
      </c>
      <c r="H23" s="13" t="s">
        <v>21</v>
      </c>
      <c r="I23" s="13" t="s">
        <v>29</v>
      </c>
      <c r="J23" s="21" t="s">
        <v>57</v>
      </c>
      <c r="K23" s="22">
        <f>SUM(K24)</f>
        <v>300.60000000000002</v>
      </c>
      <c r="L23" s="22">
        <f>SUM(L24)</f>
        <v>305.10000000000002</v>
      </c>
      <c r="M23" s="22">
        <f>SUM(M24)</f>
        <v>309.7</v>
      </c>
      <c r="N23" s="16"/>
      <c r="O23" s="16"/>
      <c r="P23" s="16"/>
      <c r="Q23" s="16"/>
      <c r="R23" s="16"/>
      <c r="S23" s="16"/>
      <c r="T23" s="16"/>
      <c r="U23" s="16"/>
      <c r="V23" s="17"/>
      <c r="W23" s="18"/>
      <c r="X23" s="18"/>
      <c r="Y23" s="18"/>
    </row>
    <row r="24" spans="1:25" ht="38.25">
      <c r="A24" s="12" t="s">
        <v>54</v>
      </c>
      <c r="B24" s="13" t="s">
        <v>27</v>
      </c>
      <c r="C24" s="13" t="s">
        <v>18</v>
      </c>
      <c r="D24" s="13" t="s">
        <v>55</v>
      </c>
      <c r="E24" s="13" t="s">
        <v>24</v>
      </c>
      <c r="F24" s="13" t="s">
        <v>58</v>
      </c>
      <c r="G24" s="13" t="s">
        <v>49</v>
      </c>
      <c r="H24" s="13" t="s">
        <v>21</v>
      </c>
      <c r="I24" s="13" t="s">
        <v>29</v>
      </c>
      <c r="J24" s="19" t="s">
        <v>59</v>
      </c>
      <c r="K24" s="23">
        <v>300.60000000000002</v>
      </c>
      <c r="L24" s="23">
        <v>305.10000000000002</v>
      </c>
      <c r="M24" s="23">
        <v>309.7</v>
      </c>
      <c r="N24" s="16"/>
      <c r="O24" s="16"/>
      <c r="P24" s="16"/>
      <c r="Q24" s="16"/>
      <c r="R24" s="16"/>
      <c r="S24" s="16"/>
      <c r="T24" s="16"/>
      <c r="U24" s="16"/>
      <c r="V24" s="17"/>
      <c r="W24" s="18"/>
      <c r="X24" s="18"/>
      <c r="Y24" s="18"/>
    </row>
    <row r="25" spans="1:25">
      <c r="A25" s="12" t="s">
        <v>60</v>
      </c>
      <c r="B25" s="13" t="s">
        <v>19</v>
      </c>
      <c r="C25" s="13" t="s">
        <v>18</v>
      </c>
      <c r="D25" s="13" t="s">
        <v>55</v>
      </c>
      <c r="E25" s="13" t="s">
        <v>20</v>
      </c>
      <c r="F25" s="13" t="s">
        <v>19</v>
      </c>
      <c r="G25" s="13" t="s">
        <v>20</v>
      </c>
      <c r="H25" s="13" t="s">
        <v>21</v>
      </c>
      <c r="I25" s="13" t="s">
        <v>29</v>
      </c>
      <c r="J25" s="14" t="s">
        <v>61</v>
      </c>
      <c r="K25" s="22">
        <f>SUM(K26,K28)</f>
        <v>1136.3999999999999</v>
      </c>
      <c r="L25" s="22">
        <f>SUM(L26,L28)</f>
        <v>1136.3999999999999</v>
      </c>
      <c r="M25" s="22">
        <f>SUM(M26,M28)</f>
        <v>1136.3999999999999</v>
      </c>
      <c r="N25" s="16"/>
      <c r="O25" s="16"/>
      <c r="P25" s="16"/>
      <c r="Q25" s="16"/>
      <c r="R25" s="16"/>
      <c r="S25" s="16"/>
      <c r="T25" s="16"/>
      <c r="U25" s="16"/>
      <c r="V25" s="17"/>
      <c r="W25" s="18"/>
      <c r="X25" s="18"/>
      <c r="Y25" s="18"/>
    </row>
    <row r="26" spans="1:25">
      <c r="A26" s="12" t="s">
        <v>62</v>
      </c>
      <c r="B26" s="13" t="s">
        <v>27</v>
      </c>
      <c r="C26" s="13" t="s">
        <v>18</v>
      </c>
      <c r="D26" s="13" t="s">
        <v>55</v>
      </c>
      <c r="E26" s="13" t="s">
        <v>55</v>
      </c>
      <c r="F26" s="13" t="s">
        <v>58</v>
      </c>
      <c r="G26" s="13" t="s">
        <v>20</v>
      </c>
      <c r="H26" s="13" t="s">
        <v>21</v>
      </c>
      <c r="I26" s="13" t="s">
        <v>29</v>
      </c>
      <c r="J26" s="19" t="s">
        <v>63</v>
      </c>
      <c r="K26" s="20">
        <f>SUM(K27)</f>
        <v>178.1</v>
      </c>
      <c r="L26" s="20">
        <f>SUM(L27)</f>
        <v>178.1</v>
      </c>
      <c r="M26" s="20">
        <f>SUM(M27)</f>
        <v>178.1</v>
      </c>
      <c r="N26" s="16"/>
      <c r="O26" s="16"/>
      <c r="P26" s="16"/>
      <c r="Q26" s="16"/>
      <c r="R26" s="16"/>
      <c r="S26" s="16"/>
      <c r="T26" s="16"/>
      <c r="U26" s="16"/>
      <c r="V26" s="17"/>
      <c r="W26" s="18"/>
      <c r="X26" s="18"/>
      <c r="Y26" s="18"/>
    </row>
    <row r="27" spans="1:25" ht="25.5">
      <c r="A27" s="12" t="s">
        <v>64</v>
      </c>
      <c r="B27" s="13" t="s">
        <v>27</v>
      </c>
      <c r="C27" s="13" t="s">
        <v>18</v>
      </c>
      <c r="D27" s="13" t="s">
        <v>55</v>
      </c>
      <c r="E27" s="13" t="s">
        <v>55</v>
      </c>
      <c r="F27" s="13" t="s">
        <v>65</v>
      </c>
      <c r="G27" s="13" t="s">
        <v>49</v>
      </c>
      <c r="H27" s="13" t="s">
        <v>21</v>
      </c>
      <c r="I27" s="13" t="s">
        <v>29</v>
      </c>
      <c r="J27" s="19" t="s">
        <v>66</v>
      </c>
      <c r="K27" s="23">
        <v>178.1</v>
      </c>
      <c r="L27" s="23">
        <v>178.1</v>
      </c>
      <c r="M27" s="23">
        <v>178.1</v>
      </c>
      <c r="N27" s="16"/>
      <c r="O27" s="16"/>
      <c r="P27" s="16"/>
      <c r="Q27" s="16"/>
      <c r="R27" s="16"/>
      <c r="S27" s="16"/>
      <c r="T27" s="16"/>
      <c r="U27" s="16"/>
      <c r="V27" s="17"/>
      <c r="W27" s="18"/>
      <c r="X27" s="18"/>
      <c r="Y27" s="18"/>
    </row>
    <row r="28" spans="1:25">
      <c r="A28" s="12" t="s">
        <v>67</v>
      </c>
      <c r="B28" s="13" t="s">
        <v>27</v>
      </c>
      <c r="C28" s="13" t="s">
        <v>18</v>
      </c>
      <c r="D28" s="13" t="s">
        <v>55</v>
      </c>
      <c r="E28" s="13" t="s">
        <v>55</v>
      </c>
      <c r="F28" s="13" t="s">
        <v>68</v>
      </c>
      <c r="G28" s="13" t="s">
        <v>20</v>
      </c>
      <c r="H28" s="13" t="s">
        <v>21</v>
      </c>
      <c r="I28" s="13" t="s">
        <v>29</v>
      </c>
      <c r="J28" s="19" t="s">
        <v>69</v>
      </c>
      <c r="K28" s="20">
        <f>SUM(K29)</f>
        <v>958.3</v>
      </c>
      <c r="L28" s="20">
        <f>SUM(L29)</f>
        <v>958.3</v>
      </c>
      <c r="M28" s="20">
        <f>SUM(M29)</f>
        <v>958.3</v>
      </c>
      <c r="N28" s="16"/>
      <c r="O28" s="16"/>
      <c r="P28" s="16"/>
      <c r="Q28" s="16"/>
      <c r="R28" s="16"/>
      <c r="S28" s="16"/>
      <c r="T28" s="16"/>
      <c r="U28" s="16"/>
      <c r="V28" s="17"/>
      <c r="W28" s="18"/>
      <c r="X28" s="18"/>
      <c r="Y28" s="18"/>
    </row>
    <row r="29" spans="1:25" ht="25.5">
      <c r="A29" s="12" t="s">
        <v>70</v>
      </c>
      <c r="B29" s="13" t="s">
        <v>27</v>
      </c>
      <c r="C29" s="13" t="s">
        <v>18</v>
      </c>
      <c r="D29" s="13" t="s">
        <v>55</v>
      </c>
      <c r="E29" s="13" t="s">
        <v>55</v>
      </c>
      <c r="F29" s="13" t="s">
        <v>71</v>
      </c>
      <c r="G29" s="13" t="s">
        <v>49</v>
      </c>
      <c r="H29" s="13" t="s">
        <v>21</v>
      </c>
      <c r="I29" s="13" t="s">
        <v>29</v>
      </c>
      <c r="J29" s="19" t="s">
        <v>72</v>
      </c>
      <c r="K29" s="23">
        <v>958.3</v>
      </c>
      <c r="L29" s="23">
        <v>958.3</v>
      </c>
      <c r="M29" s="23">
        <v>958.3</v>
      </c>
      <c r="N29" s="16"/>
      <c r="O29" s="16"/>
      <c r="P29" s="16"/>
      <c r="Q29" s="16"/>
      <c r="R29" s="16"/>
      <c r="S29" s="16"/>
      <c r="T29" s="16"/>
      <c r="U29" s="16"/>
      <c r="V29" s="17"/>
      <c r="W29" s="18"/>
      <c r="X29" s="18"/>
      <c r="Y29" s="18"/>
    </row>
    <row r="30" spans="1:25" hidden="1">
      <c r="A30" s="12" t="s">
        <v>73</v>
      </c>
      <c r="B30" s="13" t="s">
        <v>19</v>
      </c>
      <c r="C30" s="13" t="s">
        <v>18</v>
      </c>
      <c r="D30" s="13" t="s">
        <v>74</v>
      </c>
      <c r="E30" s="13" t="s">
        <v>20</v>
      </c>
      <c r="F30" s="13" t="s">
        <v>19</v>
      </c>
      <c r="G30" s="13" t="s">
        <v>20</v>
      </c>
      <c r="H30" s="13" t="s">
        <v>21</v>
      </c>
      <c r="I30" s="13" t="s">
        <v>19</v>
      </c>
      <c r="J30" s="14" t="s">
        <v>75</v>
      </c>
      <c r="K30" s="15">
        <f t="shared" ref="K30:K31" si="3">SUM(K31)</f>
        <v>0</v>
      </c>
      <c r="L30" s="15">
        <f t="shared" ref="L30:L31" si="4">SUM(L31)</f>
        <v>0</v>
      </c>
      <c r="M30" s="15">
        <f t="shared" ref="M30:M31" si="5">SUM(M31)</f>
        <v>0</v>
      </c>
      <c r="N30" s="16"/>
      <c r="O30" s="16"/>
      <c r="P30" s="16"/>
      <c r="Q30" s="16"/>
      <c r="R30" s="16"/>
      <c r="S30" s="16"/>
      <c r="T30" s="16"/>
      <c r="U30" s="16"/>
      <c r="V30" s="17"/>
      <c r="W30" s="18"/>
      <c r="X30" s="18"/>
      <c r="Y30" s="18"/>
    </row>
    <row r="31" spans="1:25" ht="51" hidden="1">
      <c r="A31" s="12" t="s">
        <v>76</v>
      </c>
      <c r="B31" s="13" t="s">
        <v>77</v>
      </c>
      <c r="C31" s="13" t="s">
        <v>18</v>
      </c>
      <c r="D31" s="13" t="s">
        <v>74</v>
      </c>
      <c r="E31" s="13" t="s">
        <v>78</v>
      </c>
      <c r="F31" s="13" t="s">
        <v>19</v>
      </c>
      <c r="G31" s="13" t="s">
        <v>24</v>
      </c>
      <c r="H31" s="13" t="s">
        <v>21</v>
      </c>
      <c r="I31" s="13" t="s">
        <v>29</v>
      </c>
      <c r="J31" s="19" t="s">
        <v>79</v>
      </c>
      <c r="K31" s="20">
        <f t="shared" si="3"/>
        <v>0</v>
      </c>
      <c r="L31" s="20">
        <f t="shared" si="4"/>
        <v>0</v>
      </c>
      <c r="M31" s="20">
        <f t="shared" si="5"/>
        <v>0</v>
      </c>
      <c r="N31" s="16"/>
      <c r="O31" s="16"/>
      <c r="P31" s="16"/>
      <c r="Q31" s="16"/>
      <c r="R31" s="16"/>
      <c r="S31" s="16"/>
      <c r="T31" s="16"/>
      <c r="U31" s="16"/>
      <c r="V31" s="17"/>
      <c r="W31" s="18"/>
      <c r="X31" s="18"/>
      <c r="Y31" s="18"/>
    </row>
    <row r="32" spans="1:25" ht="63.75" hidden="1">
      <c r="A32" s="12" t="s">
        <v>80</v>
      </c>
      <c r="B32" s="13" t="s">
        <v>77</v>
      </c>
      <c r="C32" s="13" t="s">
        <v>18</v>
      </c>
      <c r="D32" s="13" t="s">
        <v>74</v>
      </c>
      <c r="E32" s="13" t="s">
        <v>78</v>
      </c>
      <c r="F32" s="13" t="s">
        <v>81</v>
      </c>
      <c r="G32" s="13" t="s">
        <v>24</v>
      </c>
      <c r="H32" s="13" t="s">
        <v>21</v>
      </c>
      <c r="I32" s="13" t="s">
        <v>29</v>
      </c>
      <c r="J32" s="19" t="s">
        <v>82</v>
      </c>
      <c r="K32" s="20"/>
      <c r="L32" s="20"/>
      <c r="M32" s="20"/>
      <c r="N32" s="16"/>
      <c r="O32" s="16"/>
      <c r="P32" s="16"/>
      <c r="Q32" s="16"/>
      <c r="R32" s="16"/>
      <c r="S32" s="16"/>
      <c r="T32" s="16"/>
      <c r="U32" s="16"/>
      <c r="V32" s="17"/>
      <c r="W32" s="18"/>
      <c r="X32" s="18"/>
      <c r="Y32" s="18"/>
    </row>
    <row r="33" spans="1:25" ht="38.25">
      <c r="A33" s="12" t="s">
        <v>83</v>
      </c>
      <c r="B33" s="13" t="s">
        <v>19</v>
      </c>
      <c r="C33" s="13" t="s">
        <v>18</v>
      </c>
      <c r="D33" s="13" t="s">
        <v>52</v>
      </c>
      <c r="E33" s="13" t="s">
        <v>20</v>
      </c>
      <c r="F33" s="13" t="s">
        <v>19</v>
      </c>
      <c r="G33" s="13" t="s">
        <v>20</v>
      </c>
      <c r="H33" s="13" t="s">
        <v>21</v>
      </c>
      <c r="I33" s="13" t="s">
        <v>19</v>
      </c>
      <c r="J33" s="14" t="s">
        <v>84</v>
      </c>
      <c r="K33" s="15">
        <f>SUM(K34,K36,K38)</f>
        <v>195.4</v>
      </c>
      <c r="L33" s="15">
        <f>SUM(L34,L36,L38)</f>
        <v>195.4</v>
      </c>
      <c r="M33" s="15">
        <f>SUM(M34,M36,M38)</f>
        <v>195.4</v>
      </c>
      <c r="N33" s="16"/>
      <c r="O33" s="16"/>
      <c r="P33" s="16"/>
      <c r="Q33" s="16"/>
      <c r="R33" s="16"/>
      <c r="S33" s="16"/>
      <c r="T33" s="16"/>
      <c r="U33" s="16"/>
      <c r="V33" s="17"/>
      <c r="W33" s="18"/>
      <c r="X33" s="18"/>
      <c r="Y33" s="18"/>
    </row>
    <row r="34" spans="1:25" ht="63.75">
      <c r="A34" s="12" t="s">
        <v>85</v>
      </c>
      <c r="B34" s="13" t="s">
        <v>77</v>
      </c>
      <c r="C34" s="13" t="s">
        <v>18</v>
      </c>
      <c r="D34" s="13" t="s">
        <v>52</v>
      </c>
      <c r="E34" s="13" t="s">
        <v>50</v>
      </c>
      <c r="F34" s="13" t="s">
        <v>81</v>
      </c>
      <c r="G34" s="13" t="s">
        <v>20</v>
      </c>
      <c r="H34" s="13" t="s">
        <v>21</v>
      </c>
      <c r="I34" s="13" t="s">
        <v>86</v>
      </c>
      <c r="J34" s="19" t="s">
        <v>87</v>
      </c>
      <c r="K34" s="20">
        <f>SUM(K35)</f>
        <v>195.4</v>
      </c>
      <c r="L34" s="20">
        <f>SUM(L35)</f>
        <v>195.4</v>
      </c>
      <c r="M34" s="20">
        <f>SUM(M35)</f>
        <v>195.4</v>
      </c>
      <c r="N34" s="16"/>
      <c r="O34" s="16"/>
      <c r="P34" s="16"/>
      <c r="Q34" s="16"/>
      <c r="R34" s="16"/>
      <c r="S34" s="16"/>
      <c r="T34" s="16"/>
      <c r="U34" s="16"/>
      <c r="V34" s="17"/>
      <c r="W34" s="18"/>
      <c r="X34" s="18"/>
      <c r="Y34" s="18"/>
    </row>
    <row r="35" spans="1:25" ht="63.75">
      <c r="A35" s="12" t="s">
        <v>88</v>
      </c>
      <c r="B35" s="13" t="s">
        <v>77</v>
      </c>
      <c r="C35" s="13" t="s">
        <v>18</v>
      </c>
      <c r="D35" s="13" t="s">
        <v>52</v>
      </c>
      <c r="E35" s="13" t="s">
        <v>50</v>
      </c>
      <c r="F35" s="13" t="s">
        <v>89</v>
      </c>
      <c r="G35" s="13" t="s">
        <v>49</v>
      </c>
      <c r="H35" s="13" t="s">
        <v>21</v>
      </c>
      <c r="I35" s="13" t="s">
        <v>86</v>
      </c>
      <c r="J35" s="19" t="s">
        <v>90</v>
      </c>
      <c r="K35" s="20">
        <v>195.4</v>
      </c>
      <c r="L35" s="20">
        <v>195.4</v>
      </c>
      <c r="M35" s="20">
        <v>195.4</v>
      </c>
      <c r="N35" s="16"/>
      <c r="O35" s="16"/>
      <c r="P35" s="16"/>
      <c r="Q35" s="16"/>
      <c r="R35" s="16"/>
      <c r="S35" s="16"/>
      <c r="T35" s="16"/>
      <c r="U35" s="16"/>
      <c r="V35" s="17"/>
      <c r="W35" s="18"/>
      <c r="X35" s="18"/>
      <c r="Y35" s="18"/>
    </row>
    <row r="36" spans="1:25" ht="76.5" hidden="1">
      <c r="A36" s="12" t="s">
        <v>91</v>
      </c>
      <c r="B36" s="13" t="s">
        <v>77</v>
      </c>
      <c r="C36" s="13" t="s">
        <v>18</v>
      </c>
      <c r="D36" s="13" t="s">
        <v>52</v>
      </c>
      <c r="E36" s="13" t="s">
        <v>50</v>
      </c>
      <c r="F36" s="13" t="s">
        <v>58</v>
      </c>
      <c r="G36" s="13" t="s">
        <v>20</v>
      </c>
      <c r="H36" s="13" t="s">
        <v>21</v>
      </c>
      <c r="I36" s="13" t="s">
        <v>86</v>
      </c>
      <c r="J36" s="19" t="s">
        <v>92</v>
      </c>
      <c r="K36" s="20">
        <f>SUM(K37)</f>
        <v>0</v>
      </c>
      <c r="L36" s="20">
        <f>SUM(L37)</f>
        <v>0</v>
      </c>
      <c r="M36" s="20">
        <f>SUM(M37)</f>
        <v>0</v>
      </c>
      <c r="N36" s="16"/>
      <c r="O36" s="16"/>
      <c r="P36" s="16"/>
      <c r="Q36" s="16"/>
      <c r="R36" s="16"/>
      <c r="S36" s="16"/>
      <c r="T36" s="16"/>
      <c r="U36" s="16"/>
      <c r="V36" s="17"/>
      <c r="W36" s="18"/>
      <c r="X36" s="18"/>
      <c r="Y36" s="18"/>
    </row>
    <row r="37" spans="1:25" ht="51" hidden="1">
      <c r="A37" s="12" t="s">
        <v>93</v>
      </c>
      <c r="B37" s="13" t="s">
        <v>77</v>
      </c>
      <c r="C37" s="13" t="s">
        <v>18</v>
      </c>
      <c r="D37" s="13" t="s">
        <v>52</v>
      </c>
      <c r="E37" s="13" t="s">
        <v>50</v>
      </c>
      <c r="F37" s="13" t="s">
        <v>94</v>
      </c>
      <c r="G37" s="13" t="s">
        <v>49</v>
      </c>
      <c r="H37" s="13" t="s">
        <v>21</v>
      </c>
      <c r="I37" s="13" t="s">
        <v>86</v>
      </c>
      <c r="J37" s="19" t="s">
        <v>95</v>
      </c>
      <c r="K37" s="23"/>
      <c r="L37" s="23"/>
      <c r="M37" s="23"/>
      <c r="N37" s="16"/>
      <c r="O37" s="16"/>
      <c r="P37" s="16"/>
      <c r="Q37" s="16"/>
      <c r="R37" s="16"/>
      <c r="S37" s="16"/>
      <c r="T37" s="16"/>
      <c r="U37" s="16"/>
      <c r="V37" s="17"/>
      <c r="W37" s="18"/>
      <c r="X37" s="18"/>
      <c r="Y37" s="18"/>
    </row>
    <row r="38" spans="1:25" ht="63.75" hidden="1">
      <c r="A38" s="12" t="s">
        <v>73</v>
      </c>
      <c r="B38" s="13" t="s">
        <v>96</v>
      </c>
      <c r="C38" s="13" t="s">
        <v>18</v>
      </c>
      <c r="D38" s="13" t="s">
        <v>52</v>
      </c>
      <c r="E38" s="13" t="s">
        <v>97</v>
      </c>
      <c r="F38" s="13" t="s">
        <v>98</v>
      </c>
      <c r="G38" s="13" t="s">
        <v>20</v>
      </c>
      <c r="H38" s="13" t="s">
        <v>21</v>
      </c>
      <c r="I38" s="13" t="s">
        <v>86</v>
      </c>
      <c r="J38" s="19" t="s">
        <v>99</v>
      </c>
      <c r="K38" s="20">
        <f>SUM(K39)</f>
        <v>0</v>
      </c>
      <c r="L38" s="20">
        <f>SUM(L39)</f>
        <v>0</v>
      </c>
      <c r="M38" s="20">
        <f>SUM(M39)</f>
        <v>0</v>
      </c>
      <c r="N38" s="18"/>
      <c r="O38" s="16"/>
      <c r="P38" s="16"/>
      <c r="Q38" s="16"/>
      <c r="R38" s="16"/>
      <c r="S38" s="16"/>
      <c r="T38" s="16"/>
      <c r="U38" s="16"/>
      <c r="V38" s="17"/>
      <c r="W38" s="18"/>
      <c r="X38" s="18"/>
      <c r="Y38" s="18"/>
    </row>
    <row r="39" spans="1:25" ht="63.75" hidden="1">
      <c r="A39" s="12" t="s">
        <v>76</v>
      </c>
      <c r="B39" s="13" t="s">
        <v>96</v>
      </c>
      <c r="C39" s="13" t="s">
        <v>18</v>
      </c>
      <c r="D39" s="13" t="s">
        <v>52</v>
      </c>
      <c r="E39" s="13" t="s">
        <v>97</v>
      </c>
      <c r="F39" s="13" t="s">
        <v>98</v>
      </c>
      <c r="G39" s="13" t="s">
        <v>49</v>
      </c>
      <c r="H39" s="13" t="s">
        <v>21</v>
      </c>
      <c r="I39" s="13" t="s">
        <v>86</v>
      </c>
      <c r="J39" s="19" t="s">
        <v>100</v>
      </c>
      <c r="K39" s="24"/>
      <c r="L39" s="24"/>
      <c r="M39" s="24"/>
      <c r="N39" s="16"/>
      <c r="O39" s="16"/>
      <c r="P39" s="16"/>
      <c r="Q39" s="16"/>
      <c r="R39" s="16"/>
      <c r="S39" s="16"/>
      <c r="T39" s="16"/>
      <c r="U39" s="16"/>
      <c r="V39" s="17"/>
      <c r="W39" s="18"/>
      <c r="X39" s="18"/>
      <c r="Y39" s="18"/>
    </row>
    <row r="40" spans="1:25" ht="25.5" hidden="1">
      <c r="A40" s="12" t="s">
        <v>101</v>
      </c>
      <c r="B40" s="13" t="s">
        <v>19</v>
      </c>
      <c r="C40" s="13" t="s">
        <v>18</v>
      </c>
      <c r="D40" s="13" t="s">
        <v>60</v>
      </c>
      <c r="E40" s="13" t="s">
        <v>20</v>
      </c>
      <c r="F40" s="13" t="s">
        <v>19</v>
      </c>
      <c r="G40" s="13" t="s">
        <v>20</v>
      </c>
      <c r="H40" s="13" t="s">
        <v>21</v>
      </c>
      <c r="I40" s="13" t="s">
        <v>19</v>
      </c>
      <c r="J40" s="14" t="s">
        <v>102</v>
      </c>
      <c r="K40" s="15">
        <f>SUM(K41,K43)</f>
        <v>0</v>
      </c>
      <c r="L40" s="15">
        <f>SUM(L41,L43)</f>
        <v>0</v>
      </c>
      <c r="M40" s="15">
        <f>SUM(M41,M43)</f>
        <v>0</v>
      </c>
      <c r="N40" s="16"/>
      <c r="O40" s="16"/>
      <c r="P40" s="16"/>
      <c r="Q40" s="16"/>
      <c r="R40" s="16"/>
      <c r="S40" s="16"/>
      <c r="T40" s="16"/>
      <c r="U40" s="16"/>
      <c r="V40" s="17"/>
      <c r="W40" s="18"/>
      <c r="X40" s="18"/>
      <c r="Y40" s="18"/>
    </row>
    <row r="41" spans="1:25" hidden="1">
      <c r="A41" s="12" t="s">
        <v>103</v>
      </c>
      <c r="B41" s="13" t="s">
        <v>77</v>
      </c>
      <c r="C41" s="13" t="s">
        <v>18</v>
      </c>
      <c r="D41" s="13" t="s">
        <v>60</v>
      </c>
      <c r="E41" s="13" t="s">
        <v>20</v>
      </c>
      <c r="F41" s="13" t="s">
        <v>19</v>
      </c>
      <c r="G41" s="13" t="s">
        <v>20</v>
      </c>
      <c r="H41" s="13" t="s">
        <v>21</v>
      </c>
      <c r="I41" s="13" t="s">
        <v>104</v>
      </c>
      <c r="J41" s="19" t="s">
        <v>105</v>
      </c>
      <c r="K41" s="20">
        <f>SUM(K42)</f>
        <v>0</v>
      </c>
      <c r="L41" s="20">
        <f>SUM(L42)</f>
        <v>0</v>
      </c>
      <c r="M41" s="20">
        <f>SUM(M42)</f>
        <v>0</v>
      </c>
      <c r="N41" s="16"/>
      <c r="O41" s="16"/>
      <c r="P41" s="16"/>
      <c r="Q41" s="16"/>
      <c r="R41" s="16"/>
      <c r="S41" s="16"/>
      <c r="T41" s="16"/>
      <c r="U41" s="16"/>
      <c r="V41" s="17"/>
      <c r="W41" s="18"/>
      <c r="X41" s="18"/>
      <c r="Y41" s="18"/>
    </row>
    <row r="42" spans="1:25" ht="38.25" hidden="1">
      <c r="A42" s="12" t="s">
        <v>106</v>
      </c>
      <c r="B42" s="13" t="s">
        <v>77</v>
      </c>
      <c r="C42" s="13" t="s">
        <v>18</v>
      </c>
      <c r="D42" s="13" t="s">
        <v>60</v>
      </c>
      <c r="E42" s="13" t="s">
        <v>28</v>
      </c>
      <c r="F42" s="13" t="s">
        <v>107</v>
      </c>
      <c r="G42" s="13" t="s">
        <v>49</v>
      </c>
      <c r="H42" s="13" t="s">
        <v>21</v>
      </c>
      <c r="I42" s="13" t="s">
        <v>104</v>
      </c>
      <c r="J42" s="19" t="s">
        <v>108</v>
      </c>
      <c r="K42" s="23"/>
      <c r="L42" s="23"/>
      <c r="M42" s="23"/>
      <c r="N42" s="16"/>
      <c r="O42" s="16"/>
      <c r="P42" s="16"/>
      <c r="Q42" s="16"/>
      <c r="R42" s="16"/>
      <c r="S42" s="16"/>
      <c r="T42" s="16"/>
      <c r="U42" s="16"/>
      <c r="V42" s="17"/>
      <c r="W42" s="18"/>
      <c r="X42" s="18"/>
      <c r="Y42" s="18"/>
    </row>
    <row r="43" spans="1:25" hidden="1">
      <c r="A43" s="12" t="s">
        <v>109</v>
      </c>
      <c r="B43" s="13" t="s">
        <v>96</v>
      </c>
      <c r="C43" s="13" t="s">
        <v>18</v>
      </c>
      <c r="D43" s="13" t="s">
        <v>60</v>
      </c>
      <c r="E43" s="13" t="s">
        <v>28</v>
      </c>
      <c r="F43" s="13" t="s">
        <v>110</v>
      </c>
      <c r="G43" s="13" t="s">
        <v>20</v>
      </c>
      <c r="H43" s="13" t="s">
        <v>21</v>
      </c>
      <c r="I43" s="13" t="s">
        <v>104</v>
      </c>
      <c r="J43" s="19" t="s">
        <v>111</v>
      </c>
      <c r="K43" s="20">
        <f>SUM(K44)</f>
        <v>0</v>
      </c>
      <c r="L43" s="20">
        <f>SUM(L44)</f>
        <v>0</v>
      </c>
      <c r="M43" s="20">
        <f>SUM(M44)</f>
        <v>0</v>
      </c>
      <c r="N43" s="16"/>
      <c r="O43" s="16"/>
      <c r="P43" s="16"/>
      <c r="Q43" s="16"/>
      <c r="R43" s="16"/>
      <c r="S43" s="16"/>
      <c r="T43" s="16"/>
      <c r="U43" s="16"/>
      <c r="V43" s="17"/>
      <c r="W43" s="18"/>
      <c r="X43" s="18"/>
      <c r="Y43" s="18"/>
    </row>
    <row r="44" spans="1:25" ht="25.5" hidden="1">
      <c r="A44" s="12" t="s">
        <v>112</v>
      </c>
      <c r="B44" s="13" t="s">
        <v>96</v>
      </c>
      <c r="C44" s="13" t="s">
        <v>18</v>
      </c>
      <c r="D44" s="13" t="s">
        <v>60</v>
      </c>
      <c r="E44" s="13" t="s">
        <v>28</v>
      </c>
      <c r="F44" s="13" t="s">
        <v>113</v>
      </c>
      <c r="G44" s="13" t="s">
        <v>49</v>
      </c>
      <c r="H44" s="13" t="s">
        <v>21</v>
      </c>
      <c r="I44" s="13" t="s">
        <v>104</v>
      </c>
      <c r="J44" s="19" t="s">
        <v>114</v>
      </c>
      <c r="K44" s="20">
        <v>0</v>
      </c>
      <c r="L44" s="20">
        <v>0</v>
      </c>
      <c r="M44" s="20">
        <v>0</v>
      </c>
      <c r="N44" s="16"/>
      <c r="O44" s="16"/>
      <c r="P44" s="16"/>
      <c r="Q44" s="16"/>
      <c r="R44" s="16"/>
      <c r="S44" s="16"/>
      <c r="T44" s="16"/>
      <c r="U44" s="16"/>
      <c r="V44" s="17"/>
      <c r="W44" s="18"/>
      <c r="X44" s="18"/>
      <c r="Y44" s="18"/>
    </row>
    <row r="45" spans="1:25" ht="15.75" hidden="1">
      <c r="A45" s="12" t="s">
        <v>101</v>
      </c>
      <c r="B45" s="13" t="s">
        <v>19</v>
      </c>
      <c r="C45" s="13" t="s">
        <v>18</v>
      </c>
      <c r="D45" s="13" t="s">
        <v>115</v>
      </c>
      <c r="E45" s="13" t="s">
        <v>20</v>
      </c>
      <c r="F45" s="13" t="s">
        <v>19</v>
      </c>
      <c r="G45" s="13" t="s">
        <v>20</v>
      </c>
      <c r="H45" s="13" t="s">
        <v>21</v>
      </c>
      <c r="I45" s="13" t="s">
        <v>19</v>
      </c>
      <c r="J45" s="25" t="s">
        <v>116</v>
      </c>
      <c r="K45" s="15">
        <f>SUM(K46)</f>
        <v>0</v>
      </c>
      <c r="L45" s="15">
        <f>SUM(L46)</f>
        <v>0</v>
      </c>
      <c r="M45" s="15">
        <f>SUM(M46)</f>
        <v>0</v>
      </c>
      <c r="N45" s="16"/>
      <c r="O45" s="16"/>
      <c r="P45" s="16"/>
      <c r="Q45" s="16"/>
      <c r="R45" s="16"/>
      <c r="S45" s="16"/>
      <c r="T45" s="16"/>
      <c r="U45" s="16"/>
      <c r="V45" s="17"/>
      <c r="W45" s="18"/>
      <c r="X45" s="18"/>
      <c r="Y45" s="18"/>
    </row>
    <row r="46" spans="1:25" ht="25.5" hidden="1">
      <c r="A46" s="12" t="s">
        <v>103</v>
      </c>
      <c r="B46" s="13" t="s">
        <v>77</v>
      </c>
      <c r="C46" s="13" t="s">
        <v>18</v>
      </c>
      <c r="D46" s="13" t="s">
        <v>70</v>
      </c>
      <c r="E46" s="13" t="s">
        <v>64</v>
      </c>
      <c r="F46" s="13" t="s">
        <v>58</v>
      </c>
      <c r="G46" s="13" t="s">
        <v>49</v>
      </c>
      <c r="H46" s="13" t="s">
        <v>21</v>
      </c>
      <c r="I46" s="13" t="s">
        <v>117</v>
      </c>
      <c r="J46" s="19" t="s">
        <v>118</v>
      </c>
      <c r="K46" s="20"/>
      <c r="L46" s="20"/>
      <c r="M46" s="20"/>
      <c r="N46" s="16"/>
      <c r="O46" s="16"/>
      <c r="P46" s="16"/>
      <c r="Q46" s="16"/>
      <c r="R46" s="16"/>
      <c r="S46" s="16"/>
      <c r="T46" s="16"/>
      <c r="U46" s="16"/>
      <c r="V46" s="17"/>
      <c r="W46" s="18"/>
      <c r="X46" s="18"/>
      <c r="Y46" s="18"/>
    </row>
    <row r="47" spans="1:25">
      <c r="A47" s="12" t="s">
        <v>73</v>
      </c>
      <c r="B47" s="13" t="s">
        <v>19</v>
      </c>
      <c r="C47" s="13" t="s">
        <v>23</v>
      </c>
      <c r="D47" s="13" t="s">
        <v>20</v>
      </c>
      <c r="E47" s="13" t="s">
        <v>20</v>
      </c>
      <c r="F47" s="13" t="s">
        <v>19</v>
      </c>
      <c r="G47" s="13" t="s">
        <v>20</v>
      </c>
      <c r="H47" s="13" t="s">
        <v>21</v>
      </c>
      <c r="I47" s="13" t="s">
        <v>19</v>
      </c>
      <c r="J47" s="14" t="s">
        <v>119</v>
      </c>
      <c r="K47" s="26">
        <f>SUM(K48,K63)</f>
        <v>43598.926609999995</v>
      </c>
      <c r="L47" s="15">
        <f>SUM(L48,L63)</f>
        <v>11731.09585</v>
      </c>
      <c r="M47" s="15">
        <f>SUM(M48,M63)</f>
        <v>12534.350839999999</v>
      </c>
      <c r="N47" s="16"/>
      <c r="O47" s="16"/>
      <c r="P47" s="16"/>
      <c r="Q47" s="16"/>
      <c r="R47" s="16"/>
      <c r="S47" s="16"/>
      <c r="T47" s="16"/>
      <c r="U47" s="16"/>
      <c r="V47" s="17"/>
      <c r="W47" s="18"/>
      <c r="X47" s="18"/>
      <c r="Y47" s="18"/>
    </row>
    <row r="48" spans="1:25" ht="38.25">
      <c r="A48" s="12" t="s">
        <v>76</v>
      </c>
      <c r="B48" s="13" t="s">
        <v>19</v>
      </c>
      <c r="C48" s="13" t="s">
        <v>23</v>
      </c>
      <c r="D48" s="13" t="s">
        <v>28</v>
      </c>
      <c r="E48" s="13" t="s">
        <v>20</v>
      </c>
      <c r="F48" s="13" t="s">
        <v>19</v>
      </c>
      <c r="G48" s="13" t="s">
        <v>20</v>
      </c>
      <c r="H48" s="13" t="s">
        <v>21</v>
      </c>
      <c r="I48" s="13" t="s">
        <v>19</v>
      </c>
      <c r="J48" s="14" t="s">
        <v>120</v>
      </c>
      <c r="K48" s="26">
        <f>SUM(K49,K52,K56,K61)</f>
        <v>43598.926609999995</v>
      </c>
      <c r="L48" s="15">
        <f>SUM(L49,L52,L56,L61)</f>
        <v>11731.09585</v>
      </c>
      <c r="M48" s="15">
        <f>SUM(M49,M52,M56,M61)</f>
        <v>12534.350839999999</v>
      </c>
      <c r="N48" s="16"/>
      <c r="O48" s="16"/>
      <c r="P48" s="16"/>
      <c r="Q48" s="16"/>
      <c r="R48" s="16"/>
      <c r="S48" s="16"/>
      <c r="T48" s="16"/>
      <c r="U48" s="16"/>
      <c r="V48" s="17"/>
      <c r="W48" s="18"/>
      <c r="X48" s="18"/>
      <c r="Y48" s="18"/>
    </row>
    <row r="49" spans="1:25" ht="25.5">
      <c r="A49" s="12" t="s">
        <v>80</v>
      </c>
      <c r="B49" s="13" t="s">
        <v>19</v>
      </c>
      <c r="C49" s="13" t="s">
        <v>23</v>
      </c>
      <c r="D49" s="13" t="s">
        <v>28</v>
      </c>
      <c r="E49" s="13" t="s">
        <v>67</v>
      </c>
      <c r="F49" s="13" t="s">
        <v>19</v>
      </c>
      <c r="G49" s="13" t="s">
        <v>20</v>
      </c>
      <c r="H49" s="13" t="s">
        <v>21</v>
      </c>
      <c r="I49" s="13" t="s">
        <v>117</v>
      </c>
      <c r="J49" s="14" t="s">
        <v>121</v>
      </c>
      <c r="K49" s="15">
        <f t="shared" ref="K49:K50" si="6">SUM(K50)</f>
        <v>12357.3</v>
      </c>
      <c r="L49" s="15">
        <f t="shared" ref="L49:L50" si="7">SUM(L50)</f>
        <v>8708.9</v>
      </c>
      <c r="M49" s="15">
        <f t="shared" ref="M49:M50" si="8">SUM(M50)</f>
        <v>9396.7000000000007</v>
      </c>
      <c r="N49" s="16"/>
      <c r="O49" s="16"/>
      <c r="P49" s="16"/>
      <c r="Q49" s="16"/>
      <c r="R49" s="16"/>
      <c r="S49" s="16"/>
      <c r="T49" s="16"/>
      <c r="U49" s="16"/>
      <c r="V49" s="17"/>
      <c r="W49" s="18"/>
      <c r="X49" s="18"/>
      <c r="Y49" s="18"/>
    </row>
    <row r="50" spans="1:25">
      <c r="A50" s="12" t="s">
        <v>122</v>
      </c>
      <c r="B50" s="13" t="s">
        <v>77</v>
      </c>
      <c r="C50" s="13" t="s">
        <v>23</v>
      </c>
      <c r="D50" s="13" t="s">
        <v>28</v>
      </c>
      <c r="E50" s="13" t="s">
        <v>67</v>
      </c>
      <c r="F50" s="13" t="s">
        <v>123</v>
      </c>
      <c r="G50" s="13" t="s">
        <v>20</v>
      </c>
      <c r="H50" s="13" t="s">
        <v>21</v>
      </c>
      <c r="I50" s="13" t="s">
        <v>117</v>
      </c>
      <c r="J50" s="19" t="s">
        <v>124</v>
      </c>
      <c r="K50" s="20">
        <f t="shared" si="6"/>
        <v>12357.3</v>
      </c>
      <c r="L50" s="20">
        <f t="shared" si="7"/>
        <v>8708.9</v>
      </c>
      <c r="M50" s="20">
        <f t="shared" si="8"/>
        <v>9396.7000000000007</v>
      </c>
      <c r="N50" s="16"/>
      <c r="O50" s="16"/>
      <c r="P50" s="16"/>
      <c r="Q50" s="16"/>
      <c r="R50" s="16"/>
      <c r="S50" s="16"/>
      <c r="T50" s="16"/>
      <c r="U50" s="16"/>
      <c r="V50" s="17"/>
      <c r="W50" s="18"/>
      <c r="X50" s="18"/>
      <c r="Y50" s="18"/>
    </row>
    <row r="51" spans="1:25" ht="25.5">
      <c r="A51" s="12" t="s">
        <v>91</v>
      </c>
      <c r="B51" s="13" t="s">
        <v>77</v>
      </c>
      <c r="C51" s="13" t="s">
        <v>23</v>
      </c>
      <c r="D51" s="13" t="s">
        <v>28</v>
      </c>
      <c r="E51" s="13" t="s">
        <v>67</v>
      </c>
      <c r="F51" s="13" t="s">
        <v>123</v>
      </c>
      <c r="G51" s="13" t="s">
        <v>49</v>
      </c>
      <c r="H51" s="13" t="s">
        <v>21</v>
      </c>
      <c r="I51" s="13" t="s">
        <v>117</v>
      </c>
      <c r="J51" s="19" t="s">
        <v>125</v>
      </c>
      <c r="K51" s="27">
        <v>12357.3</v>
      </c>
      <c r="L51" s="27">
        <v>8708.9</v>
      </c>
      <c r="M51" s="27">
        <v>9396.7000000000007</v>
      </c>
      <c r="N51" s="16"/>
      <c r="O51" s="16"/>
      <c r="P51" s="16"/>
      <c r="Q51" s="16"/>
      <c r="R51" s="16"/>
      <c r="S51" s="16"/>
      <c r="T51" s="16"/>
      <c r="U51" s="16"/>
      <c r="V51" s="17"/>
      <c r="W51" s="18"/>
      <c r="X51" s="18"/>
      <c r="Y51" s="18"/>
    </row>
    <row r="52" spans="1:25" ht="25.5">
      <c r="A52" s="12" t="s">
        <v>93</v>
      </c>
      <c r="B52" s="13" t="s">
        <v>19</v>
      </c>
      <c r="C52" s="13" t="s">
        <v>23</v>
      </c>
      <c r="D52" s="13" t="s">
        <v>28</v>
      </c>
      <c r="E52" s="13" t="s">
        <v>88</v>
      </c>
      <c r="F52" s="13" t="s">
        <v>19</v>
      </c>
      <c r="G52" s="13" t="s">
        <v>20</v>
      </c>
      <c r="H52" s="13" t="s">
        <v>21</v>
      </c>
      <c r="I52" s="13" t="s">
        <v>117</v>
      </c>
      <c r="J52" s="14" t="s">
        <v>126</v>
      </c>
      <c r="K52" s="15">
        <f>SUM(K54,K55,K53)</f>
        <v>12827.016509999999</v>
      </c>
      <c r="L52" s="15">
        <f>SUM(L54,L55,L53)</f>
        <v>2714.0958500000002</v>
      </c>
      <c r="M52" s="15">
        <f>SUM(M54,M55,M53)</f>
        <v>2744.5108399999999</v>
      </c>
      <c r="N52" s="16"/>
      <c r="O52" s="16"/>
      <c r="P52" s="16"/>
      <c r="Q52" s="16"/>
      <c r="R52" s="16"/>
      <c r="S52" s="16"/>
      <c r="T52" s="16"/>
      <c r="U52" s="16"/>
      <c r="V52" s="17"/>
      <c r="W52" s="18"/>
      <c r="X52" s="18"/>
      <c r="Y52" s="18"/>
    </row>
    <row r="53" spans="1:25" ht="25.5">
      <c r="A53" s="12" t="s">
        <v>101</v>
      </c>
      <c r="B53" s="13" t="s">
        <v>77</v>
      </c>
      <c r="C53" s="13" t="s">
        <v>23</v>
      </c>
      <c r="D53" s="13" t="s">
        <v>28</v>
      </c>
      <c r="E53" s="13" t="s">
        <v>91</v>
      </c>
      <c r="F53" s="13" t="s">
        <v>127</v>
      </c>
      <c r="G53" s="13" t="s">
        <v>49</v>
      </c>
      <c r="H53" s="13" t="s">
        <v>21</v>
      </c>
      <c r="I53" s="13" t="s">
        <v>117</v>
      </c>
      <c r="J53" s="19" t="s">
        <v>128</v>
      </c>
      <c r="K53" s="20">
        <v>2827.0165099999999</v>
      </c>
      <c r="L53" s="20">
        <v>2714.0958500000002</v>
      </c>
      <c r="M53" s="20">
        <v>2744.5108399999999</v>
      </c>
      <c r="N53" s="16"/>
      <c r="O53" s="16"/>
      <c r="P53" s="16"/>
      <c r="Q53" s="16"/>
      <c r="R53" s="16"/>
      <c r="S53" s="16"/>
      <c r="T53" s="16"/>
      <c r="U53" s="16"/>
      <c r="V53" s="17"/>
      <c r="W53" s="18"/>
      <c r="X53" s="18"/>
      <c r="Y53" s="18"/>
    </row>
    <row r="54" spans="1:25" ht="25.5">
      <c r="A54" s="12" t="s">
        <v>103</v>
      </c>
      <c r="B54" s="13" t="s">
        <v>77</v>
      </c>
      <c r="C54" s="13" t="s">
        <v>23</v>
      </c>
      <c r="D54" s="13" t="s">
        <v>28</v>
      </c>
      <c r="E54" s="13" t="s">
        <v>106</v>
      </c>
      <c r="F54" s="13" t="s">
        <v>129</v>
      </c>
      <c r="G54" s="13" t="s">
        <v>49</v>
      </c>
      <c r="H54" s="13" t="s">
        <v>21</v>
      </c>
      <c r="I54" s="13" t="s">
        <v>117</v>
      </c>
      <c r="J54" s="19" t="s">
        <v>130</v>
      </c>
      <c r="K54" s="20">
        <v>10000</v>
      </c>
      <c r="L54" s="20">
        <v>0</v>
      </c>
      <c r="M54" s="20">
        <v>0</v>
      </c>
      <c r="N54" s="16"/>
      <c r="O54" s="16"/>
      <c r="P54" s="16"/>
      <c r="Q54" s="16"/>
      <c r="R54" s="16"/>
      <c r="S54" s="16"/>
      <c r="T54" s="16"/>
      <c r="U54" s="16"/>
      <c r="V54" s="17"/>
      <c r="W54" s="18"/>
      <c r="X54" s="18"/>
      <c r="Y54" s="18"/>
    </row>
    <row r="55" spans="1:25" hidden="1">
      <c r="A55" s="12" t="s">
        <v>131</v>
      </c>
      <c r="B55" s="13" t="s">
        <v>77</v>
      </c>
      <c r="C55" s="13" t="s">
        <v>23</v>
      </c>
      <c r="D55" s="13" t="s">
        <v>28</v>
      </c>
      <c r="E55" s="13" t="s">
        <v>106</v>
      </c>
      <c r="F55" s="13" t="s">
        <v>132</v>
      </c>
      <c r="G55" s="13" t="s">
        <v>49</v>
      </c>
      <c r="H55" s="13" t="s">
        <v>21</v>
      </c>
      <c r="I55" s="13" t="s">
        <v>117</v>
      </c>
      <c r="J55" s="19" t="s">
        <v>133</v>
      </c>
      <c r="K55" s="20"/>
      <c r="L55" s="20"/>
      <c r="M55" s="20"/>
      <c r="N55" s="16"/>
      <c r="O55" s="16"/>
      <c r="P55" s="16"/>
      <c r="Q55" s="16"/>
      <c r="R55" s="16"/>
      <c r="S55" s="16"/>
      <c r="T55" s="16"/>
      <c r="U55" s="16"/>
      <c r="V55" s="17"/>
      <c r="W55" s="18"/>
      <c r="X55" s="18"/>
      <c r="Y55" s="18"/>
    </row>
    <row r="56" spans="1:25" ht="25.5">
      <c r="A56" s="12" t="s">
        <v>106</v>
      </c>
      <c r="B56" s="13" t="s">
        <v>19</v>
      </c>
      <c r="C56" s="13" t="s">
        <v>23</v>
      </c>
      <c r="D56" s="13" t="s">
        <v>28</v>
      </c>
      <c r="E56" s="13" t="s">
        <v>134</v>
      </c>
      <c r="F56" s="13" t="s">
        <v>19</v>
      </c>
      <c r="G56" s="13" t="s">
        <v>20</v>
      </c>
      <c r="H56" s="13" t="s">
        <v>21</v>
      </c>
      <c r="I56" s="13" t="s">
        <v>117</v>
      </c>
      <c r="J56" s="14" t="s">
        <v>135</v>
      </c>
      <c r="K56" s="15">
        <f>SUM(K57,K59)</f>
        <v>265.90000000000003</v>
      </c>
      <c r="L56" s="15">
        <f>SUM(L57,L59)</f>
        <v>308.10000000000002</v>
      </c>
      <c r="M56" s="15">
        <f>SUM(M57,M59)</f>
        <v>393.14000000000004</v>
      </c>
      <c r="N56" s="16"/>
      <c r="O56" s="16"/>
      <c r="P56" s="16"/>
      <c r="Q56" s="16"/>
      <c r="R56" s="16"/>
      <c r="S56" s="16"/>
      <c r="T56" s="16"/>
      <c r="U56" s="16"/>
      <c r="V56" s="17"/>
      <c r="W56" s="18"/>
      <c r="X56" s="18"/>
      <c r="Y56" s="18"/>
    </row>
    <row r="57" spans="1:25" ht="25.5">
      <c r="A57" s="12" t="s">
        <v>134</v>
      </c>
      <c r="B57" s="13" t="s">
        <v>77</v>
      </c>
      <c r="C57" s="13" t="s">
        <v>23</v>
      </c>
      <c r="D57" s="13" t="s">
        <v>28</v>
      </c>
      <c r="E57" s="13" t="s">
        <v>134</v>
      </c>
      <c r="F57" s="13" t="s">
        <v>136</v>
      </c>
      <c r="G57" s="13" t="s">
        <v>20</v>
      </c>
      <c r="H57" s="13" t="s">
        <v>21</v>
      </c>
      <c r="I57" s="13" t="s">
        <v>117</v>
      </c>
      <c r="J57" s="19" t="s">
        <v>137</v>
      </c>
      <c r="K57" s="20">
        <f>SUM(K58)</f>
        <v>0.1</v>
      </c>
      <c r="L57" s="20">
        <f>SUM(L58)</f>
        <v>0.1</v>
      </c>
      <c r="M57" s="20">
        <f>SUM(M58)</f>
        <v>0.1</v>
      </c>
      <c r="N57" s="16"/>
      <c r="O57" s="16"/>
      <c r="P57" s="16"/>
      <c r="Q57" s="16"/>
      <c r="R57" s="16"/>
      <c r="S57" s="16"/>
      <c r="T57" s="16"/>
      <c r="U57" s="16"/>
      <c r="V57" s="17"/>
      <c r="W57" s="18"/>
      <c r="X57" s="18"/>
      <c r="Y57" s="18"/>
    </row>
    <row r="58" spans="1:25" ht="38.25">
      <c r="A58" s="12" t="s">
        <v>138</v>
      </c>
      <c r="B58" s="13" t="s">
        <v>77</v>
      </c>
      <c r="C58" s="13" t="s">
        <v>23</v>
      </c>
      <c r="D58" s="13" t="s">
        <v>28</v>
      </c>
      <c r="E58" s="13" t="s">
        <v>134</v>
      </c>
      <c r="F58" s="13" t="s">
        <v>136</v>
      </c>
      <c r="G58" s="13" t="s">
        <v>49</v>
      </c>
      <c r="H58" s="13" t="s">
        <v>21</v>
      </c>
      <c r="I58" s="13" t="s">
        <v>117</v>
      </c>
      <c r="J58" s="19" t="s">
        <v>139</v>
      </c>
      <c r="K58" s="27">
        <v>0.1</v>
      </c>
      <c r="L58" s="27">
        <v>0.1</v>
      </c>
      <c r="M58" s="27">
        <v>0.1</v>
      </c>
      <c r="N58" s="16"/>
      <c r="O58" s="16"/>
      <c r="P58" s="16"/>
      <c r="Q58" s="16"/>
      <c r="R58" s="16"/>
      <c r="S58" s="16"/>
      <c r="T58" s="16"/>
      <c r="U58" s="16"/>
      <c r="V58" s="17"/>
      <c r="W58" s="18"/>
      <c r="X58" s="18"/>
      <c r="Y58" s="18"/>
    </row>
    <row r="59" spans="1:25" ht="38.25">
      <c r="A59" s="12" t="s">
        <v>140</v>
      </c>
      <c r="B59" s="13" t="s">
        <v>77</v>
      </c>
      <c r="C59" s="13" t="s">
        <v>23</v>
      </c>
      <c r="D59" s="13" t="s">
        <v>28</v>
      </c>
      <c r="E59" s="13" t="s">
        <v>141</v>
      </c>
      <c r="F59" s="13" t="s">
        <v>142</v>
      </c>
      <c r="G59" s="13" t="s">
        <v>20</v>
      </c>
      <c r="H59" s="13" t="s">
        <v>21</v>
      </c>
      <c r="I59" s="13" t="s">
        <v>117</v>
      </c>
      <c r="J59" s="19" t="s">
        <v>143</v>
      </c>
      <c r="K59" s="20">
        <f>SUM(K60)</f>
        <v>265.8</v>
      </c>
      <c r="L59" s="20">
        <f>SUM(L60)</f>
        <v>308</v>
      </c>
      <c r="M59" s="20">
        <f>SUM(M60)</f>
        <v>393.04</v>
      </c>
      <c r="N59" s="16"/>
      <c r="O59" s="16"/>
      <c r="P59" s="16"/>
      <c r="Q59" s="16"/>
      <c r="R59" s="16"/>
      <c r="S59" s="16"/>
      <c r="T59" s="16"/>
      <c r="U59" s="16"/>
      <c r="V59" s="17"/>
      <c r="W59" s="18"/>
      <c r="X59" s="18"/>
      <c r="Y59" s="18"/>
    </row>
    <row r="60" spans="1:25" ht="38.25">
      <c r="A60" s="12" t="s">
        <v>144</v>
      </c>
      <c r="B60" s="13" t="s">
        <v>77</v>
      </c>
      <c r="C60" s="13" t="s">
        <v>23</v>
      </c>
      <c r="D60" s="13" t="s">
        <v>28</v>
      </c>
      <c r="E60" s="13" t="s">
        <v>141</v>
      </c>
      <c r="F60" s="13" t="s">
        <v>142</v>
      </c>
      <c r="G60" s="13" t="s">
        <v>49</v>
      </c>
      <c r="H60" s="13" t="s">
        <v>21</v>
      </c>
      <c r="I60" s="13" t="s">
        <v>117</v>
      </c>
      <c r="J60" s="19" t="s">
        <v>145</v>
      </c>
      <c r="K60" s="27">
        <v>265.8</v>
      </c>
      <c r="L60" s="27">
        <v>308</v>
      </c>
      <c r="M60" s="27">
        <v>393.04</v>
      </c>
      <c r="N60" s="16"/>
      <c r="O60" s="16"/>
      <c r="P60" s="16"/>
      <c r="Q60" s="16"/>
      <c r="R60" s="16"/>
      <c r="S60" s="16"/>
      <c r="T60" s="16"/>
      <c r="U60" s="16"/>
      <c r="V60" s="17"/>
      <c r="W60" s="18"/>
      <c r="X60" s="18"/>
      <c r="Y60" s="18"/>
    </row>
    <row r="61" spans="1:25">
      <c r="A61" s="12" t="s">
        <v>146</v>
      </c>
      <c r="B61" s="13" t="s">
        <v>19</v>
      </c>
      <c r="C61" s="13" t="s">
        <v>23</v>
      </c>
      <c r="D61" s="13" t="s">
        <v>28</v>
      </c>
      <c r="E61" s="13" t="s">
        <v>147</v>
      </c>
      <c r="F61" s="13" t="s">
        <v>19</v>
      </c>
      <c r="G61" s="13" t="s">
        <v>20</v>
      </c>
      <c r="H61" s="13" t="s">
        <v>21</v>
      </c>
      <c r="I61" s="13" t="s">
        <v>117</v>
      </c>
      <c r="J61" s="14" t="s">
        <v>148</v>
      </c>
      <c r="K61" s="15">
        <f>SUM(K62)</f>
        <v>18148.7101</v>
      </c>
      <c r="L61" s="15">
        <f>SUM(L62)</f>
        <v>0</v>
      </c>
      <c r="M61" s="15">
        <f>SUM(M62)</f>
        <v>0</v>
      </c>
      <c r="N61" s="16"/>
      <c r="O61" s="16"/>
      <c r="P61" s="16"/>
      <c r="Q61" s="16"/>
      <c r="R61" s="16"/>
      <c r="S61" s="16"/>
      <c r="T61" s="16"/>
      <c r="U61" s="16"/>
      <c r="V61" s="17"/>
      <c r="W61" s="18"/>
      <c r="X61" s="18"/>
      <c r="Y61" s="18"/>
    </row>
    <row r="62" spans="1:25" ht="25.5">
      <c r="A62" s="12" t="s">
        <v>141</v>
      </c>
      <c r="B62" s="13" t="s">
        <v>77</v>
      </c>
      <c r="C62" s="13" t="s">
        <v>23</v>
      </c>
      <c r="D62" s="13" t="s">
        <v>28</v>
      </c>
      <c r="E62" s="13" t="s">
        <v>109</v>
      </c>
      <c r="F62" s="13" t="s">
        <v>132</v>
      </c>
      <c r="G62" s="13" t="s">
        <v>49</v>
      </c>
      <c r="H62" s="13" t="s">
        <v>21</v>
      </c>
      <c r="I62" s="13" t="s">
        <v>117</v>
      </c>
      <c r="J62" s="19" t="s">
        <v>149</v>
      </c>
      <c r="K62" s="20">
        <f>9038.2+9.5+9101.0101</f>
        <v>18148.7101</v>
      </c>
      <c r="L62" s="20">
        <v>0</v>
      </c>
      <c r="M62" s="20">
        <v>0</v>
      </c>
      <c r="N62" s="16"/>
      <c r="O62" s="16"/>
      <c r="P62" s="16"/>
      <c r="Q62" s="16"/>
      <c r="R62" s="16"/>
      <c r="S62" s="16"/>
      <c r="T62" s="16"/>
      <c r="U62" s="16"/>
      <c r="V62" s="17"/>
      <c r="W62" s="18"/>
      <c r="X62" s="18"/>
      <c r="Y62" s="18"/>
    </row>
    <row r="63" spans="1:25" hidden="1">
      <c r="A63" s="12" t="s">
        <v>150</v>
      </c>
      <c r="B63" s="13" t="s">
        <v>96</v>
      </c>
      <c r="C63" s="13" t="s">
        <v>23</v>
      </c>
      <c r="D63" s="13" t="s">
        <v>151</v>
      </c>
      <c r="E63" s="13" t="s">
        <v>50</v>
      </c>
      <c r="F63" s="13" t="s">
        <v>19</v>
      </c>
      <c r="G63" s="13" t="s">
        <v>49</v>
      </c>
      <c r="H63" s="13" t="s">
        <v>21</v>
      </c>
      <c r="I63" s="13" t="s">
        <v>19</v>
      </c>
      <c r="J63" s="14" t="s">
        <v>152</v>
      </c>
      <c r="K63" s="15">
        <f>SUM(K64)</f>
        <v>0</v>
      </c>
      <c r="L63" s="15">
        <f>SUM(L64)</f>
        <v>0</v>
      </c>
      <c r="M63" s="15">
        <f>SUM(M64)</f>
        <v>0</v>
      </c>
      <c r="N63" s="16"/>
      <c r="O63" s="16"/>
      <c r="P63" s="16"/>
      <c r="Q63" s="16"/>
      <c r="R63" s="16"/>
      <c r="S63" s="16"/>
      <c r="T63" s="16"/>
      <c r="U63" s="16"/>
      <c r="V63" s="17"/>
      <c r="W63" s="18"/>
      <c r="X63" s="18"/>
      <c r="Y63" s="18"/>
    </row>
    <row r="64" spans="1:25" ht="25.5" hidden="1">
      <c r="A64" s="12" t="s">
        <v>153</v>
      </c>
      <c r="B64" s="13" t="s">
        <v>96</v>
      </c>
      <c r="C64" s="13" t="s">
        <v>23</v>
      </c>
      <c r="D64" s="13" t="s">
        <v>151</v>
      </c>
      <c r="E64" s="13" t="s">
        <v>50</v>
      </c>
      <c r="F64" s="13" t="s">
        <v>58</v>
      </c>
      <c r="G64" s="13" t="s">
        <v>49</v>
      </c>
      <c r="H64" s="13" t="s">
        <v>21</v>
      </c>
      <c r="I64" s="13" t="s">
        <v>117</v>
      </c>
      <c r="J64" s="19" t="s">
        <v>154</v>
      </c>
      <c r="K64" s="20"/>
      <c r="L64" s="20"/>
      <c r="M64" s="20"/>
      <c r="N64" s="16"/>
      <c r="O64" s="16"/>
      <c r="P64" s="16"/>
      <c r="Q64" s="16"/>
      <c r="R64" s="16"/>
      <c r="S64" s="16"/>
      <c r="T64" s="16"/>
      <c r="U64" s="16"/>
      <c r="V64" s="17"/>
      <c r="W64" s="18"/>
      <c r="X64" s="18"/>
      <c r="Y64" s="18"/>
    </row>
    <row r="65" spans="1:25">
      <c r="A65" s="264" t="s">
        <v>155</v>
      </c>
      <c r="B65" s="265"/>
      <c r="C65" s="265"/>
      <c r="D65" s="265"/>
      <c r="E65" s="265"/>
      <c r="F65" s="265"/>
      <c r="G65" s="265"/>
      <c r="H65" s="265"/>
      <c r="I65" s="265"/>
      <c r="J65" s="266"/>
      <c r="K65" s="15">
        <f>SUM(K10,K47)</f>
        <v>49240.026609999994</v>
      </c>
      <c r="L65" s="15">
        <f>SUM(L10,L47)</f>
        <v>18032.795849999999</v>
      </c>
      <c r="M65" s="15">
        <f>SUM(M10,M47)</f>
        <v>19000.350839999999</v>
      </c>
      <c r="N65" s="16"/>
      <c r="O65" s="16"/>
      <c r="P65" s="16"/>
      <c r="Q65" s="16"/>
      <c r="R65" s="16"/>
      <c r="S65" s="16"/>
      <c r="T65" s="16"/>
      <c r="U65" s="16"/>
      <c r="V65" s="17"/>
      <c r="W65" s="18"/>
      <c r="X65" s="18"/>
      <c r="Y65" s="18"/>
    </row>
  </sheetData>
  <mergeCells count="9">
    <mergeCell ref="A65:J65"/>
    <mergeCell ref="K2:M2"/>
    <mergeCell ref="A4:M4"/>
    <mergeCell ref="A7:A8"/>
    <mergeCell ref="B7:I7"/>
    <mergeCell ref="J7:J8"/>
    <mergeCell ref="K7:K8"/>
    <mergeCell ref="L7:L8"/>
    <mergeCell ref="M7:M8"/>
  </mergeCells>
  <pageMargins left="0.78740157480314954" right="0.39370078740157477" top="0.78740157480314954" bottom="0.78740157480314954" header="0.51181102362204722" footer="0.51181102362204722"/>
  <pageSetup paperSize="9" scale="71" firstPageNumber="78" fitToHeight="40" orientation="portrait" useFirstPageNumber="1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1"/>
  <sheetViews>
    <sheetView workbookViewId="0">
      <selection activeCell="A5" sqref="A5"/>
    </sheetView>
  </sheetViews>
  <sheetFormatPr defaultRowHeight="12.75"/>
  <cols>
    <col min="1" max="1" width="5.42578125" style="34" customWidth="1"/>
    <col min="2" max="2" width="20.140625" style="34" customWidth="1"/>
    <col min="3" max="3" width="10.7109375" style="34" customWidth="1"/>
    <col min="4" max="4" width="12.5703125" style="34" customWidth="1"/>
    <col min="5" max="5" width="15.42578125" style="34" customWidth="1"/>
    <col min="6" max="6" width="14.42578125" style="34" customWidth="1"/>
    <col min="7" max="7" width="15.42578125" style="34" customWidth="1"/>
    <col min="8" max="8" width="18.5703125" style="34" customWidth="1"/>
    <col min="9" max="9" width="3.7109375" style="34" customWidth="1"/>
    <col min="10" max="258" width="9.140625" style="34"/>
    <col min="259" max="259" width="3.140625" style="34" customWidth="1"/>
    <col min="260" max="260" width="38.7109375" style="34" customWidth="1"/>
    <col min="261" max="261" width="18.28515625" style="34" customWidth="1"/>
    <col min="262" max="262" width="20" style="34" customWidth="1"/>
    <col min="263" max="514" width="9.140625" style="34"/>
    <col min="515" max="515" width="3.140625" style="34" customWidth="1"/>
    <col min="516" max="516" width="38.7109375" style="34" customWidth="1"/>
    <col min="517" max="517" width="18.28515625" style="34" customWidth="1"/>
    <col min="518" max="518" width="20" style="34" customWidth="1"/>
    <col min="519" max="770" width="9.140625" style="34"/>
    <col min="771" max="771" width="3.140625" style="34" customWidth="1"/>
    <col min="772" max="772" width="38.7109375" style="34" customWidth="1"/>
    <col min="773" max="773" width="18.28515625" style="34" customWidth="1"/>
    <col min="774" max="774" width="20" style="34" customWidth="1"/>
    <col min="775" max="1026" width="9.140625" style="34"/>
    <col min="1027" max="1027" width="3.140625" style="34" customWidth="1"/>
    <col min="1028" max="1028" width="38.7109375" style="34" customWidth="1"/>
    <col min="1029" max="1029" width="18.28515625" style="34" customWidth="1"/>
    <col min="1030" max="1030" width="20" style="34" customWidth="1"/>
    <col min="1031" max="1282" width="9.140625" style="34"/>
    <col min="1283" max="1283" width="3.140625" style="34" customWidth="1"/>
    <col min="1284" max="1284" width="38.7109375" style="34" customWidth="1"/>
    <col min="1285" max="1285" width="18.28515625" style="34" customWidth="1"/>
    <col min="1286" max="1286" width="20" style="34" customWidth="1"/>
    <col min="1287" max="1538" width="9.140625" style="34"/>
    <col min="1539" max="1539" width="3.140625" style="34" customWidth="1"/>
    <col min="1540" max="1540" width="38.7109375" style="34" customWidth="1"/>
    <col min="1541" max="1541" width="18.28515625" style="34" customWidth="1"/>
    <col min="1542" max="1542" width="20" style="34" customWidth="1"/>
    <col min="1543" max="1794" width="9.140625" style="34"/>
    <col min="1795" max="1795" width="3.140625" style="34" customWidth="1"/>
    <col min="1796" max="1796" width="38.7109375" style="34" customWidth="1"/>
    <col min="1797" max="1797" width="18.28515625" style="34" customWidth="1"/>
    <col min="1798" max="1798" width="20" style="34" customWidth="1"/>
    <col min="1799" max="2050" width="9.140625" style="34"/>
    <col min="2051" max="2051" width="3.140625" style="34" customWidth="1"/>
    <col min="2052" max="2052" width="38.7109375" style="34" customWidth="1"/>
    <col min="2053" max="2053" width="18.28515625" style="34" customWidth="1"/>
    <col min="2054" max="2054" width="20" style="34" customWidth="1"/>
    <col min="2055" max="2306" width="9.140625" style="34"/>
    <col min="2307" max="2307" width="3.140625" style="34" customWidth="1"/>
    <col min="2308" max="2308" width="38.7109375" style="34" customWidth="1"/>
    <col min="2309" max="2309" width="18.28515625" style="34" customWidth="1"/>
    <col min="2310" max="2310" width="20" style="34" customWidth="1"/>
    <col min="2311" max="2562" width="9.140625" style="34"/>
    <col min="2563" max="2563" width="3.140625" style="34" customWidth="1"/>
    <col min="2564" max="2564" width="38.7109375" style="34" customWidth="1"/>
    <col min="2565" max="2565" width="18.28515625" style="34" customWidth="1"/>
    <col min="2566" max="2566" width="20" style="34" customWidth="1"/>
    <col min="2567" max="2818" width="9.140625" style="34"/>
    <col min="2819" max="2819" width="3.140625" style="34" customWidth="1"/>
    <col min="2820" max="2820" width="38.7109375" style="34" customWidth="1"/>
    <col min="2821" max="2821" width="18.28515625" style="34" customWidth="1"/>
    <col min="2822" max="2822" width="20" style="34" customWidth="1"/>
    <col min="2823" max="3074" width="9.140625" style="34"/>
    <col min="3075" max="3075" width="3.140625" style="34" customWidth="1"/>
    <col min="3076" max="3076" width="38.7109375" style="34" customWidth="1"/>
    <col min="3077" max="3077" width="18.28515625" style="34" customWidth="1"/>
    <col min="3078" max="3078" width="20" style="34" customWidth="1"/>
    <col min="3079" max="3330" width="9.140625" style="34"/>
    <col min="3331" max="3331" width="3.140625" style="34" customWidth="1"/>
    <col min="3332" max="3332" width="38.7109375" style="34" customWidth="1"/>
    <col min="3333" max="3333" width="18.28515625" style="34" customWidth="1"/>
    <col min="3334" max="3334" width="20" style="34" customWidth="1"/>
    <col min="3335" max="3586" width="9.140625" style="34"/>
    <col min="3587" max="3587" width="3.140625" style="34" customWidth="1"/>
    <col min="3588" max="3588" width="38.7109375" style="34" customWidth="1"/>
    <col min="3589" max="3589" width="18.28515625" style="34" customWidth="1"/>
    <col min="3590" max="3590" width="20" style="34" customWidth="1"/>
    <col min="3591" max="3842" width="9.140625" style="34"/>
    <col min="3843" max="3843" width="3.140625" style="34" customWidth="1"/>
    <col min="3844" max="3844" width="38.7109375" style="34" customWidth="1"/>
    <col min="3845" max="3845" width="18.28515625" style="34" customWidth="1"/>
    <col min="3846" max="3846" width="20" style="34" customWidth="1"/>
    <col min="3847" max="4098" width="9.140625" style="34"/>
    <col min="4099" max="4099" width="3.140625" style="34" customWidth="1"/>
    <col min="4100" max="4100" width="38.7109375" style="34" customWidth="1"/>
    <col min="4101" max="4101" width="18.28515625" style="34" customWidth="1"/>
    <col min="4102" max="4102" width="20" style="34" customWidth="1"/>
    <col min="4103" max="4354" width="9.140625" style="34"/>
    <col min="4355" max="4355" width="3.140625" style="34" customWidth="1"/>
    <col min="4356" max="4356" width="38.7109375" style="34" customWidth="1"/>
    <col min="4357" max="4357" width="18.28515625" style="34" customWidth="1"/>
    <col min="4358" max="4358" width="20" style="34" customWidth="1"/>
    <col min="4359" max="4610" width="9.140625" style="34"/>
    <col min="4611" max="4611" width="3.140625" style="34" customWidth="1"/>
    <col min="4612" max="4612" width="38.7109375" style="34" customWidth="1"/>
    <col min="4613" max="4613" width="18.28515625" style="34" customWidth="1"/>
    <col min="4614" max="4614" width="20" style="34" customWidth="1"/>
    <col min="4615" max="4866" width="9.140625" style="34"/>
    <col min="4867" max="4867" width="3.140625" style="34" customWidth="1"/>
    <col min="4868" max="4868" width="38.7109375" style="34" customWidth="1"/>
    <col min="4869" max="4869" width="18.28515625" style="34" customWidth="1"/>
    <col min="4870" max="4870" width="20" style="34" customWidth="1"/>
    <col min="4871" max="5122" width="9.140625" style="34"/>
    <col min="5123" max="5123" width="3.140625" style="34" customWidth="1"/>
    <col min="5124" max="5124" width="38.7109375" style="34" customWidth="1"/>
    <col min="5125" max="5125" width="18.28515625" style="34" customWidth="1"/>
    <col min="5126" max="5126" width="20" style="34" customWidth="1"/>
    <col min="5127" max="5378" width="9.140625" style="34"/>
    <col min="5379" max="5379" width="3.140625" style="34" customWidth="1"/>
    <col min="5380" max="5380" width="38.7109375" style="34" customWidth="1"/>
    <col min="5381" max="5381" width="18.28515625" style="34" customWidth="1"/>
    <col min="5382" max="5382" width="20" style="34" customWidth="1"/>
    <col min="5383" max="5634" width="9.140625" style="34"/>
    <col min="5635" max="5635" width="3.140625" style="34" customWidth="1"/>
    <col min="5636" max="5636" width="38.7109375" style="34" customWidth="1"/>
    <col min="5637" max="5637" width="18.28515625" style="34" customWidth="1"/>
    <col min="5638" max="5638" width="20" style="34" customWidth="1"/>
    <col min="5639" max="5890" width="9.140625" style="34"/>
    <col min="5891" max="5891" width="3.140625" style="34" customWidth="1"/>
    <col min="5892" max="5892" width="38.7109375" style="34" customWidth="1"/>
    <col min="5893" max="5893" width="18.28515625" style="34" customWidth="1"/>
    <col min="5894" max="5894" width="20" style="34" customWidth="1"/>
    <col min="5895" max="6146" width="9.140625" style="34"/>
    <col min="6147" max="6147" width="3.140625" style="34" customWidth="1"/>
    <col min="6148" max="6148" width="38.7109375" style="34" customWidth="1"/>
    <col min="6149" max="6149" width="18.28515625" style="34" customWidth="1"/>
    <col min="6150" max="6150" width="20" style="34" customWidth="1"/>
    <col min="6151" max="6402" width="9.140625" style="34"/>
    <col min="6403" max="6403" width="3.140625" style="34" customWidth="1"/>
    <col min="6404" max="6404" width="38.7109375" style="34" customWidth="1"/>
    <col min="6405" max="6405" width="18.28515625" style="34" customWidth="1"/>
    <col min="6406" max="6406" width="20" style="34" customWidth="1"/>
    <col min="6407" max="6658" width="9.140625" style="34"/>
    <col min="6659" max="6659" width="3.140625" style="34" customWidth="1"/>
    <col min="6660" max="6660" width="38.7109375" style="34" customWidth="1"/>
    <col min="6661" max="6661" width="18.28515625" style="34" customWidth="1"/>
    <col min="6662" max="6662" width="20" style="34" customWidth="1"/>
    <col min="6663" max="6914" width="9.140625" style="34"/>
    <col min="6915" max="6915" width="3.140625" style="34" customWidth="1"/>
    <col min="6916" max="6916" width="38.7109375" style="34" customWidth="1"/>
    <col min="6917" max="6917" width="18.28515625" style="34" customWidth="1"/>
    <col min="6918" max="6918" width="20" style="34" customWidth="1"/>
    <col min="6919" max="7170" width="9.140625" style="34"/>
    <col min="7171" max="7171" width="3.140625" style="34" customWidth="1"/>
    <col min="7172" max="7172" width="38.7109375" style="34" customWidth="1"/>
    <col min="7173" max="7173" width="18.28515625" style="34" customWidth="1"/>
    <col min="7174" max="7174" width="20" style="34" customWidth="1"/>
    <col min="7175" max="7426" width="9.140625" style="34"/>
    <col min="7427" max="7427" width="3.140625" style="34" customWidth="1"/>
    <col min="7428" max="7428" width="38.7109375" style="34" customWidth="1"/>
    <col min="7429" max="7429" width="18.28515625" style="34" customWidth="1"/>
    <col min="7430" max="7430" width="20" style="34" customWidth="1"/>
    <col min="7431" max="7682" width="9.140625" style="34"/>
    <col min="7683" max="7683" width="3.140625" style="34" customWidth="1"/>
    <col min="7684" max="7684" width="38.7109375" style="34" customWidth="1"/>
    <col min="7685" max="7685" width="18.28515625" style="34" customWidth="1"/>
    <col min="7686" max="7686" width="20" style="34" customWidth="1"/>
    <col min="7687" max="7938" width="9.140625" style="34"/>
    <col min="7939" max="7939" width="3.140625" style="34" customWidth="1"/>
    <col min="7940" max="7940" width="38.7109375" style="34" customWidth="1"/>
    <col min="7941" max="7941" width="18.28515625" style="34" customWidth="1"/>
    <col min="7942" max="7942" width="20" style="34" customWidth="1"/>
    <col min="7943" max="8194" width="9.140625" style="34"/>
    <col min="8195" max="8195" width="3.140625" style="34" customWidth="1"/>
    <col min="8196" max="8196" width="38.7109375" style="34" customWidth="1"/>
    <col min="8197" max="8197" width="18.28515625" style="34" customWidth="1"/>
    <col min="8198" max="8198" width="20" style="34" customWidth="1"/>
    <col min="8199" max="8450" width="9.140625" style="34"/>
    <col min="8451" max="8451" width="3.140625" style="34" customWidth="1"/>
    <col min="8452" max="8452" width="38.7109375" style="34" customWidth="1"/>
    <col min="8453" max="8453" width="18.28515625" style="34" customWidth="1"/>
    <col min="8454" max="8454" width="20" style="34" customWidth="1"/>
    <col min="8455" max="8706" width="9.140625" style="34"/>
    <col min="8707" max="8707" width="3.140625" style="34" customWidth="1"/>
    <col min="8708" max="8708" width="38.7109375" style="34" customWidth="1"/>
    <col min="8709" max="8709" width="18.28515625" style="34" customWidth="1"/>
    <col min="8710" max="8710" width="20" style="34" customWidth="1"/>
    <col min="8711" max="8962" width="9.140625" style="34"/>
    <col min="8963" max="8963" width="3.140625" style="34" customWidth="1"/>
    <col min="8964" max="8964" width="38.7109375" style="34" customWidth="1"/>
    <col min="8965" max="8965" width="18.28515625" style="34" customWidth="1"/>
    <col min="8966" max="8966" width="20" style="34" customWidth="1"/>
    <col min="8967" max="9218" width="9.140625" style="34"/>
    <col min="9219" max="9219" width="3.140625" style="34" customWidth="1"/>
    <col min="9220" max="9220" width="38.7109375" style="34" customWidth="1"/>
    <col min="9221" max="9221" width="18.28515625" style="34" customWidth="1"/>
    <col min="9222" max="9222" width="20" style="34" customWidth="1"/>
    <col min="9223" max="9474" width="9.140625" style="34"/>
    <col min="9475" max="9475" width="3.140625" style="34" customWidth="1"/>
    <col min="9476" max="9476" width="38.7109375" style="34" customWidth="1"/>
    <col min="9477" max="9477" width="18.28515625" style="34" customWidth="1"/>
    <col min="9478" max="9478" width="20" style="34" customWidth="1"/>
    <col min="9479" max="9730" width="9.140625" style="34"/>
    <col min="9731" max="9731" width="3.140625" style="34" customWidth="1"/>
    <col min="9732" max="9732" width="38.7109375" style="34" customWidth="1"/>
    <col min="9733" max="9733" width="18.28515625" style="34" customWidth="1"/>
    <col min="9734" max="9734" width="20" style="34" customWidth="1"/>
    <col min="9735" max="9986" width="9.140625" style="34"/>
    <col min="9987" max="9987" width="3.140625" style="34" customWidth="1"/>
    <col min="9988" max="9988" width="38.7109375" style="34" customWidth="1"/>
    <col min="9989" max="9989" width="18.28515625" style="34" customWidth="1"/>
    <col min="9990" max="9990" width="20" style="34" customWidth="1"/>
    <col min="9991" max="10242" width="9.140625" style="34"/>
    <col min="10243" max="10243" width="3.140625" style="34" customWidth="1"/>
    <col min="10244" max="10244" width="38.7109375" style="34" customWidth="1"/>
    <col min="10245" max="10245" width="18.28515625" style="34" customWidth="1"/>
    <col min="10246" max="10246" width="20" style="34" customWidth="1"/>
    <col min="10247" max="10498" width="9.140625" style="34"/>
    <col min="10499" max="10499" width="3.140625" style="34" customWidth="1"/>
    <col min="10500" max="10500" width="38.7109375" style="34" customWidth="1"/>
    <col min="10501" max="10501" width="18.28515625" style="34" customWidth="1"/>
    <col min="10502" max="10502" width="20" style="34" customWidth="1"/>
    <col min="10503" max="10754" width="9.140625" style="34"/>
    <col min="10755" max="10755" width="3.140625" style="34" customWidth="1"/>
    <col min="10756" max="10756" width="38.7109375" style="34" customWidth="1"/>
    <col min="10757" max="10757" width="18.28515625" style="34" customWidth="1"/>
    <col min="10758" max="10758" width="20" style="34" customWidth="1"/>
    <col min="10759" max="11010" width="9.140625" style="34"/>
    <col min="11011" max="11011" width="3.140625" style="34" customWidth="1"/>
    <col min="11012" max="11012" width="38.7109375" style="34" customWidth="1"/>
    <col min="11013" max="11013" width="18.28515625" style="34" customWidth="1"/>
    <col min="11014" max="11014" width="20" style="34" customWidth="1"/>
    <col min="11015" max="11266" width="9.140625" style="34"/>
    <col min="11267" max="11267" width="3.140625" style="34" customWidth="1"/>
    <col min="11268" max="11268" width="38.7109375" style="34" customWidth="1"/>
    <col min="11269" max="11269" width="18.28515625" style="34" customWidth="1"/>
    <col min="11270" max="11270" width="20" style="34" customWidth="1"/>
    <col min="11271" max="11522" width="9.140625" style="34"/>
    <col min="11523" max="11523" width="3.140625" style="34" customWidth="1"/>
    <col min="11524" max="11524" width="38.7109375" style="34" customWidth="1"/>
    <col min="11525" max="11525" width="18.28515625" style="34" customWidth="1"/>
    <col min="11526" max="11526" width="20" style="34" customWidth="1"/>
    <col min="11527" max="11778" width="9.140625" style="34"/>
    <col min="11779" max="11779" width="3.140625" style="34" customWidth="1"/>
    <col min="11780" max="11780" width="38.7109375" style="34" customWidth="1"/>
    <col min="11781" max="11781" width="18.28515625" style="34" customWidth="1"/>
    <col min="11782" max="11782" width="20" style="34" customWidth="1"/>
    <col min="11783" max="12034" width="9.140625" style="34"/>
    <col min="12035" max="12035" width="3.140625" style="34" customWidth="1"/>
    <col min="12036" max="12036" width="38.7109375" style="34" customWidth="1"/>
    <col min="12037" max="12037" width="18.28515625" style="34" customWidth="1"/>
    <col min="12038" max="12038" width="20" style="34" customWidth="1"/>
    <col min="12039" max="12290" width="9.140625" style="34"/>
    <col min="12291" max="12291" width="3.140625" style="34" customWidth="1"/>
    <col min="12292" max="12292" width="38.7109375" style="34" customWidth="1"/>
    <col min="12293" max="12293" width="18.28515625" style="34" customWidth="1"/>
    <col min="12294" max="12294" width="20" style="34" customWidth="1"/>
    <col min="12295" max="12546" width="9.140625" style="34"/>
    <col min="12547" max="12547" width="3.140625" style="34" customWidth="1"/>
    <col min="12548" max="12548" width="38.7109375" style="34" customWidth="1"/>
    <col min="12549" max="12549" width="18.28515625" style="34" customWidth="1"/>
    <col min="12550" max="12550" width="20" style="34" customWidth="1"/>
    <col min="12551" max="12802" width="9.140625" style="34"/>
    <col min="12803" max="12803" width="3.140625" style="34" customWidth="1"/>
    <col min="12804" max="12804" width="38.7109375" style="34" customWidth="1"/>
    <col min="12805" max="12805" width="18.28515625" style="34" customWidth="1"/>
    <col min="12806" max="12806" width="20" style="34" customWidth="1"/>
    <col min="12807" max="13058" width="9.140625" style="34"/>
    <col min="13059" max="13059" width="3.140625" style="34" customWidth="1"/>
    <col min="13060" max="13060" width="38.7109375" style="34" customWidth="1"/>
    <col min="13061" max="13061" width="18.28515625" style="34" customWidth="1"/>
    <col min="13062" max="13062" width="20" style="34" customWidth="1"/>
    <col min="13063" max="13314" width="9.140625" style="34"/>
    <col min="13315" max="13315" width="3.140625" style="34" customWidth="1"/>
    <col min="13316" max="13316" width="38.7109375" style="34" customWidth="1"/>
    <col min="13317" max="13317" width="18.28515625" style="34" customWidth="1"/>
    <col min="13318" max="13318" width="20" style="34" customWidth="1"/>
    <col min="13319" max="13570" width="9.140625" style="34"/>
    <col min="13571" max="13571" width="3.140625" style="34" customWidth="1"/>
    <col min="13572" max="13572" width="38.7109375" style="34" customWidth="1"/>
    <col min="13573" max="13573" width="18.28515625" style="34" customWidth="1"/>
    <col min="13574" max="13574" width="20" style="34" customWidth="1"/>
    <col min="13575" max="13826" width="9.140625" style="34"/>
    <col min="13827" max="13827" width="3.140625" style="34" customWidth="1"/>
    <col min="13828" max="13828" width="38.7109375" style="34" customWidth="1"/>
    <col min="13829" max="13829" width="18.28515625" style="34" customWidth="1"/>
    <col min="13830" max="13830" width="20" style="34" customWidth="1"/>
    <col min="13831" max="14082" width="9.140625" style="34"/>
    <col min="14083" max="14083" width="3.140625" style="34" customWidth="1"/>
    <col min="14084" max="14084" width="38.7109375" style="34" customWidth="1"/>
    <col min="14085" max="14085" width="18.28515625" style="34" customWidth="1"/>
    <col min="14086" max="14086" width="20" style="34" customWidth="1"/>
    <col min="14087" max="14338" width="9.140625" style="34"/>
    <col min="14339" max="14339" width="3.140625" style="34" customWidth="1"/>
    <col min="14340" max="14340" width="38.7109375" style="34" customWidth="1"/>
    <col min="14341" max="14341" width="18.28515625" style="34" customWidth="1"/>
    <col min="14342" max="14342" width="20" style="34" customWidth="1"/>
    <col min="14343" max="14594" width="9.140625" style="34"/>
    <col min="14595" max="14595" width="3.140625" style="34" customWidth="1"/>
    <col min="14596" max="14596" width="38.7109375" style="34" customWidth="1"/>
    <col min="14597" max="14597" width="18.28515625" style="34" customWidth="1"/>
    <col min="14598" max="14598" width="20" style="34" customWidth="1"/>
    <col min="14599" max="14850" width="9.140625" style="34"/>
    <col min="14851" max="14851" width="3.140625" style="34" customWidth="1"/>
    <col min="14852" max="14852" width="38.7109375" style="34" customWidth="1"/>
    <col min="14853" max="14853" width="18.28515625" style="34" customWidth="1"/>
    <col min="14854" max="14854" width="20" style="34" customWidth="1"/>
    <col min="14855" max="15106" width="9.140625" style="34"/>
    <col min="15107" max="15107" width="3.140625" style="34" customWidth="1"/>
    <col min="15108" max="15108" width="38.7109375" style="34" customWidth="1"/>
    <col min="15109" max="15109" width="18.28515625" style="34" customWidth="1"/>
    <col min="15110" max="15110" width="20" style="34" customWidth="1"/>
    <col min="15111" max="15362" width="9.140625" style="34"/>
    <col min="15363" max="15363" width="3.140625" style="34" customWidth="1"/>
    <col min="15364" max="15364" width="38.7109375" style="34" customWidth="1"/>
    <col min="15365" max="15365" width="18.28515625" style="34" customWidth="1"/>
    <col min="15366" max="15366" width="20" style="34" customWidth="1"/>
    <col min="15367" max="15618" width="9.140625" style="34"/>
    <col min="15619" max="15619" width="3.140625" style="34" customWidth="1"/>
    <col min="15620" max="15620" width="38.7109375" style="34" customWidth="1"/>
    <col min="15621" max="15621" width="18.28515625" style="34" customWidth="1"/>
    <col min="15622" max="15622" width="20" style="34" customWidth="1"/>
    <col min="15623" max="15874" width="9.140625" style="34"/>
    <col min="15875" max="15875" width="3.140625" style="34" customWidth="1"/>
    <col min="15876" max="15876" width="38.7109375" style="34" customWidth="1"/>
    <col min="15877" max="15877" width="18.28515625" style="34" customWidth="1"/>
    <col min="15878" max="15878" width="20" style="34" customWidth="1"/>
    <col min="15879" max="16130" width="9.140625" style="34"/>
    <col min="16131" max="16131" width="3.140625" style="34" customWidth="1"/>
    <col min="16132" max="16132" width="38.7109375" style="34" customWidth="1"/>
    <col min="16133" max="16133" width="18.28515625" style="34" customWidth="1"/>
    <col min="16134" max="16134" width="20" style="34" customWidth="1"/>
    <col min="16135" max="16384" width="9.140625" style="34"/>
  </cols>
  <sheetData>
    <row r="1" spans="1:10" ht="15" customHeight="1">
      <c r="I1" s="123" t="s">
        <v>427</v>
      </c>
    </row>
    <row r="2" spans="1:10" ht="57.6" customHeight="1">
      <c r="A2" s="243"/>
      <c r="B2" s="243"/>
      <c r="C2" s="243"/>
      <c r="D2" s="243"/>
      <c r="E2" s="291"/>
      <c r="F2" s="291"/>
      <c r="G2" s="280" t="s">
        <v>157</v>
      </c>
      <c r="H2" s="300"/>
      <c r="I2" s="300"/>
      <c r="J2" s="204"/>
    </row>
    <row r="3" spans="1:10" ht="14.25" customHeight="1">
      <c r="A3" s="243"/>
      <c r="B3" s="243"/>
      <c r="C3" s="243"/>
      <c r="D3" s="243"/>
      <c r="E3" s="125"/>
      <c r="F3" s="125"/>
      <c r="G3" s="35"/>
      <c r="H3" s="125"/>
      <c r="I3" s="126"/>
    </row>
    <row r="4" spans="1:10" ht="39" customHeight="1">
      <c r="A4" s="313" t="s">
        <v>428</v>
      </c>
      <c r="B4" s="313"/>
      <c r="C4" s="313"/>
      <c r="D4" s="313"/>
      <c r="E4" s="313"/>
      <c r="F4" s="313"/>
      <c r="G4" s="313"/>
      <c r="H4" s="313"/>
      <c r="I4" s="313"/>
    </row>
    <row r="5" spans="1:10" ht="26.25" customHeight="1">
      <c r="A5" s="251"/>
      <c r="B5" s="251"/>
      <c r="C5" s="251"/>
      <c r="D5" s="251"/>
      <c r="E5" s="252"/>
      <c r="F5" s="252"/>
      <c r="G5" s="35"/>
      <c r="H5" s="35"/>
      <c r="I5" s="35"/>
    </row>
    <row r="6" spans="1:10" ht="36" customHeight="1">
      <c r="A6" s="325" t="s">
        <v>429</v>
      </c>
      <c r="B6" s="325" t="s">
        <v>430</v>
      </c>
      <c r="C6" s="327" t="s">
        <v>431</v>
      </c>
      <c r="D6" s="328"/>
      <c r="E6" s="329"/>
      <c r="F6" s="330" t="s">
        <v>432</v>
      </c>
      <c r="G6" s="325" t="s">
        <v>433</v>
      </c>
      <c r="H6" s="331" t="s">
        <v>434</v>
      </c>
      <c r="I6" s="332"/>
    </row>
    <row r="7" spans="1:10" ht="39" customHeight="1">
      <c r="A7" s="326"/>
      <c r="B7" s="326"/>
      <c r="C7" s="253" t="s">
        <v>435</v>
      </c>
      <c r="D7" s="253" t="s">
        <v>436</v>
      </c>
      <c r="E7" s="253" t="s">
        <v>437</v>
      </c>
      <c r="F7" s="326"/>
      <c r="G7" s="326"/>
      <c r="H7" s="333"/>
      <c r="I7" s="334"/>
    </row>
    <row r="8" spans="1:10" ht="16.5" customHeight="1">
      <c r="A8" s="244">
        <v>1</v>
      </c>
      <c r="B8" s="244">
        <v>2</v>
      </c>
      <c r="C8" s="244">
        <v>3</v>
      </c>
      <c r="D8" s="244">
        <v>4</v>
      </c>
      <c r="E8" s="244">
        <v>5</v>
      </c>
      <c r="F8" s="244">
        <v>6</v>
      </c>
      <c r="G8" s="254">
        <v>7</v>
      </c>
      <c r="H8" s="322">
        <v>8</v>
      </c>
      <c r="I8" s="322"/>
    </row>
    <row r="9" spans="1:10" ht="20.100000000000001" customHeight="1">
      <c r="A9" s="255"/>
      <c r="B9" s="255" t="s">
        <v>424</v>
      </c>
      <c r="C9" s="256">
        <v>0</v>
      </c>
      <c r="D9" s="256">
        <v>0</v>
      </c>
      <c r="E9" s="256">
        <v>0</v>
      </c>
      <c r="F9" s="255" t="s">
        <v>424</v>
      </c>
      <c r="G9" s="257" t="s">
        <v>424</v>
      </c>
      <c r="H9" s="323" t="s">
        <v>424</v>
      </c>
      <c r="I9" s="323"/>
    </row>
    <row r="10" spans="1:10" ht="20.100000000000001" customHeight="1">
      <c r="A10" s="253"/>
      <c r="B10" s="253" t="s">
        <v>390</v>
      </c>
      <c r="C10" s="238">
        <v>0</v>
      </c>
      <c r="D10" s="238">
        <v>0</v>
      </c>
      <c r="E10" s="258">
        <v>0</v>
      </c>
      <c r="F10" s="258" t="s">
        <v>424</v>
      </c>
      <c r="G10" s="259" t="s">
        <v>424</v>
      </c>
      <c r="H10" s="324" t="s">
        <v>424</v>
      </c>
      <c r="I10" s="324"/>
    </row>
    <row r="11" spans="1:10" ht="13.5" customHeight="1">
      <c r="A11" s="252"/>
      <c r="B11" s="260"/>
      <c r="C11" s="260"/>
      <c r="D11" s="260"/>
      <c r="E11" s="261"/>
      <c r="F11" s="261"/>
    </row>
  </sheetData>
  <mergeCells count="12">
    <mergeCell ref="H8:I8"/>
    <mergeCell ref="H9:I9"/>
    <mergeCell ref="H10:I10"/>
    <mergeCell ref="E2:F2"/>
    <mergeCell ref="G2:I2"/>
    <mergeCell ref="A4:I4"/>
    <mergeCell ref="A6:A7"/>
    <mergeCell ref="B6:B7"/>
    <mergeCell ref="C6:E6"/>
    <mergeCell ref="F6:F7"/>
    <mergeCell ref="G6:G7"/>
    <mergeCell ref="H6:I7"/>
  </mergeCells>
  <pageMargins left="0.74803149606299213" right="0.74803149606299213" top="0.98425196850393704" bottom="0.98425196850393704" header="0.51181102362204722" footer="0.51181102362204722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1"/>
  <sheetViews>
    <sheetView tabSelected="1" workbookViewId="0">
      <selection activeCell="A5" sqref="A5:B5"/>
    </sheetView>
  </sheetViews>
  <sheetFormatPr defaultRowHeight="12.75"/>
  <cols>
    <col min="1" max="1" width="43" style="28" customWidth="1"/>
    <col min="2" max="2" width="36" style="28" customWidth="1"/>
    <col min="3" max="256" width="9.140625" style="28"/>
    <col min="257" max="257" width="43" style="28" customWidth="1"/>
    <col min="258" max="258" width="36" style="28" customWidth="1"/>
    <col min="259" max="512" width="9.140625" style="28"/>
    <col min="513" max="513" width="43" style="28" customWidth="1"/>
    <col min="514" max="514" width="36" style="28" customWidth="1"/>
    <col min="515" max="768" width="9.140625" style="28"/>
    <col min="769" max="769" width="43" style="28" customWidth="1"/>
    <col min="770" max="770" width="36" style="28" customWidth="1"/>
    <col min="771" max="1024" width="9.140625" style="28"/>
    <col min="1025" max="1025" width="43" style="28" customWidth="1"/>
    <col min="1026" max="1026" width="36" style="28" customWidth="1"/>
    <col min="1027" max="1280" width="9.140625" style="28"/>
    <col min="1281" max="1281" width="43" style="28" customWidth="1"/>
    <col min="1282" max="1282" width="36" style="28" customWidth="1"/>
    <col min="1283" max="1536" width="9.140625" style="28"/>
    <col min="1537" max="1537" width="43" style="28" customWidth="1"/>
    <col min="1538" max="1538" width="36" style="28" customWidth="1"/>
    <col min="1539" max="1792" width="9.140625" style="28"/>
    <col min="1793" max="1793" width="43" style="28" customWidth="1"/>
    <col min="1794" max="1794" width="36" style="28" customWidth="1"/>
    <col min="1795" max="2048" width="9.140625" style="28"/>
    <col min="2049" max="2049" width="43" style="28" customWidth="1"/>
    <col min="2050" max="2050" width="36" style="28" customWidth="1"/>
    <col min="2051" max="2304" width="9.140625" style="28"/>
    <col min="2305" max="2305" width="43" style="28" customWidth="1"/>
    <col min="2306" max="2306" width="36" style="28" customWidth="1"/>
    <col min="2307" max="2560" width="9.140625" style="28"/>
    <col min="2561" max="2561" width="43" style="28" customWidth="1"/>
    <col min="2562" max="2562" width="36" style="28" customWidth="1"/>
    <col min="2563" max="2816" width="9.140625" style="28"/>
    <col min="2817" max="2817" width="43" style="28" customWidth="1"/>
    <col min="2818" max="2818" width="36" style="28" customWidth="1"/>
    <col min="2819" max="3072" width="9.140625" style="28"/>
    <col min="3073" max="3073" width="43" style="28" customWidth="1"/>
    <col min="3074" max="3074" width="36" style="28" customWidth="1"/>
    <col min="3075" max="3328" width="9.140625" style="28"/>
    <col min="3329" max="3329" width="43" style="28" customWidth="1"/>
    <col min="3330" max="3330" width="36" style="28" customWidth="1"/>
    <col min="3331" max="3584" width="9.140625" style="28"/>
    <col min="3585" max="3585" width="43" style="28" customWidth="1"/>
    <col min="3586" max="3586" width="36" style="28" customWidth="1"/>
    <col min="3587" max="3840" width="9.140625" style="28"/>
    <col min="3841" max="3841" width="43" style="28" customWidth="1"/>
    <col min="3842" max="3842" width="36" style="28" customWidth="1"/>
    <col min="3843" max="4096" width="9.140625" style="28"/>
    <col min="4097" max="4097" width="43" style="28" customWidth="1"/>
    <col min="4098" max="4098" width="36" style="28" customWidth="1"/>
    <col min="4099" max="4352" width="9.140625" style="28"/>
    <col min="4353" max="4353" width="43" style="28" customWidth="1"/>
    <col min="4354" max="4354" width="36" style="28" customWidth="1"/>
    <col min="4355" max="4608" width="9.140625" style="28"/>
    <col min="4609" max="4609" width="43" style="28" customWidth="1"/>
    <col min="4610" max="4610" width="36" style="28" customWidth="1"/>
    <col min="4611" max="4864" width="9.140625" style="28"/>
    <col min="4865" max="4865" width="43" style="28" customWidth="1"/>
    <col min="4866" max="4866" width="36" style="28" customWidth="1"/>
    <col min="4867" max="5120" width="9.140625" style="28"/>
    <col min="5121" max="5121" width="43" style="28" customWidth="1"/>
    <col min="5122" max="5122" width="36" style="28" customWidth="1"/>
    <col min="5123" max="5376" width="9.140625" style="28"/>
    <col min="5377" max="5377" width="43" style="28" customWidth="1"/>
    <col min="5378" max="5378" width="36" style="28" customWidth="1"/>
    <col min="5379" max="5632" width="9.140625" style="28"/>
    <col min="5633" max="5633" width="43" style="28" customWidth="1"/>
    <col min="5634" max="5634" width="36" style="28" customWidth="1"/>
    <col min="5635" max="5888" width="9.140625" style="28"/>
    <col min="5889" max="5889" width="43" style="28" customWidth="1"/>
    <col min="5890" max="5890" width="36" style="28" customWidth="1"/>
    <col min="5891" max="6144" width="9.140625" style="28"/>
    <col min="6145" max="6145" width="43" style="28" customWidth="1"/>
    <col min="6146" max="6146" width="36" style="28" customWidth="1"/>
    <col min="6147" max="6400" width="9.140625" style="28"/>
    <col min="6401" max="6401" width="43" style="28" customWidth="1"/>
    <col min="6402" max="6402" width="36" style="28" customWidth="1"/>
    <col min="6403" max="6656" width="9.140625" style="28"/>
    <col min="6657" max="6657" width="43" style="28" customWidth="1"/>
    <col min="6658" max="6658" width="36" style="28" customWidth="1"/>
    <col min="6659" max="6912" width="9.140625" style="28"/>
    <col min="6913" max="6913" width="43" style="28" customWidth="1"/>
    <col min="6914" max="6914" width="36" style="28" customWidth="1"/>
    <col min="6915" max="7168" width="9.140625" style="28"/>
    <col min="7169" max="7169" width="43" style="28" customWidth="1"/>
    <col min="7170" max="7170" width="36" style="28" customWidth="1"/>
    <col min="7171" max="7424" width="9.140625" style="28"/>
    <col min="7425" max="7425" width="43" style="28" customWidth="1"/>
    <col min="7426" max="7426" width="36" style="28" customWidth="1"/>
    <col min="7427" max="7680" width="9.140625" style="28"/>
    <col min="7681" max="7681" width="43" style="28" customWidth="1"/>
    <col min="7682" max="7682" width="36" style="28" customWidth="1"/>
    <col min="7683" max="7936" width="9.140625" style="28"/>
    <col min="7937" max="7937" width="43" style="28" customWidth="1"/>
    <col min="7938" max="7938" width="36" style="28" customWidth="1"/>
    <col min="7939" max="8192" width="9.140625" style="28"/>
    <col min="8193" max="8193" width="43" style="28" customWidth="1"/>
    <col min="8194" max="8194" width="36" style="28" customWidth="1"/>
    <col min="8195" max="8448" width="9.140625" style="28"/>
    <col min="8449" max="8449" width="43" style="28" customWidth="1"/>
    <col min="8450" max="8450" width="36" style="28" customWidth="1"/>
    <col min="8451" max="8704" width="9.140625" style="28"/>
    <col min="8705" max="8705" width="43" style="28" customWidth="1"/>
    <col min="8706" max="8706" width="36" style="28" customWidth="1"/>
    <col min="8707" max="8960" width="9.140625" style="28"/>
    <col min="8961" max="8961" width="43" style="28" customWidth="1"/>
    <col min="8962" max="8962" width="36" style="28" customWidth="1"/>
    <col min="8963" max="9216" width="9.140625" style="28"/>
    <col min="9217" max="9217" width="43" style="28" customWidth="1"/>
    <col min="9218" max="9218" width="36" style="28" customWidth="1"/>
    <col min="9219" max="9472" width="9.140625" style="28"/>
    <col min="9473" max="9473" width="43" style="28" customWidth="1"/>
    <col min="9474" max="9474" width="36" style="28" customWidth="1"/>
    <col min="9475" max="9728" width="9.140625" style="28"/>
    <col min="9729" max="9729" width="43" style="28" customWidth="1"/>
    <col min="9730" max="9730" width="36" style="28" customWidth="1"/>
    <col min="9731" max="9984" width="9.140625" style="28"/>
    <col min="9985" max="9985" width="43" style="28" customWidth="1"/>
    <col min="9986" max="9986" width="36" style="28" customWidth="1"/>
    <col min="9987" max="10240" width="9.140625" style="28"/>
    <col min="10241" max="10241" width="43" style="28" customWidth="1"/>
    <col min="10242" max="10242" width="36" style="28" customWidth="1"/>
    <col min="10243" max="10496" width="9.140625" style="28"/>
    <col min="10497" max="10497" width="43" style="28" customWidth="1"/>
    <col min="10498" max="10498" width="36" style="28" customWidth="1"/>
    <col min="10499" max="10752" width="9.140625" style="28"/>
    <col min="10753" max="10753" width="43" style="28" customWidth="1"/>
    <col min="10754" max="10754" width="36" style="28" customWidth="1"/>
    <col min="10755" max="11008" width="9.140625" style="28"/>
    <col min="11009" max="11009" width="43" style="28" customWidth="1"/>
    <col min="11010" max="11010" width="36" style="28" customWidth="1"/>
    <col min="11011" max="11264" width="9.140625" style="28"/>
    <col min="11265" max="11265" width="43" style="28" customWidth="1"/>
    <col min="11266" max="11266" width="36" style="28" customWidth="1"/>
    <col min="11267" max="11520" width="9.140625" style="28"/>
    <col min="11521" max="11521" width="43" style="28" customWidth="1"/>
    <col min="11522" max="11522" width="36" style="28" customWidth="1"/>
    <col min="11523" max="11776" width="9.140625" style="28"/>
    <col min="11777" max="11777" width="43" style="28" customWidth="1"/>
    <col min="11778" max="11778" width="36" style="28" customWidth="1"/>
    <col min="11779" max="12032" width="9.140625" style="28"/>
    <col min="12033" max="12033" width="43" style="28" customWidth="1"/>
    <col min="12034" max="12034" width="36" style="28" customWidth="1"/>
    <col min="12035" max="12288" width="9.140625" style="28"/>
    <col min="12289" max="12289" width="43" style="28" customWidth="1"/>
    <col min="12290" max="12290" width="36" style="28" customWidth="1"/>
    <col min="12291" max="12544" width="9.140625" style="28"/>
    <col min="12545" max="12545" width="43" style="28" customWidth="1"/>
    <col min="12546" max="12546" width="36" style="28" customWidth="1"/>
    <col min="12547" max="12800" width="9.140625" style="28"/>
    <col min="12801" max="12801" width="43" style="28" customWidth="1"/>
    <col min="12802" max="12802" width="36" style="28" customWidth="1"/>
    <col min="12803" max="13056" width="9.140625" style="28"/>
    <col min="13057" max="13057" width="43" style="28" customWidth="1"/>
    <col min="13058" max="13058" width="36" style="28" customWidth="1"/>
    <col min="13059" max="13312" width="9.140625" style="28"/>
    <col min="13313" max="13313" width="43" style="28" customWidth="1"/>
    <col min="13314" max="13314" width="36" style="28" customWidth="1"/>
    <col min="13315" max="13568" width="9.140625" style="28"/>
    <col min="13569" max="13569" width="43" style="28" customWidth="1"/>
    <col min="13570" max="13570" width="36" style="28" customWidth="1"/>
    <col min="13571" max="13824" width="9.140625" style="28"/>
    <col min="13825" max="13825" width="43" style="28" customWidth="1"/>
    <col min="13826" max="13826" width="36" style="28" customWidth="1"/>
    <col min="13827" max="14080" width="9.140625" style="28"/>
    <col min="14081" max="14081" width="43" style="28" customWidth="1"/>
    <col min="14082" max="14082" width="36" style="28" customWidth="1"/>
    <col min="14083" max="14336" width="9.140625" style="28"/>
    <col min="14337" max="14337" width="43" style="28" customWidth="1"/>
    <col min="14338" max="14338" width="36" style="28" customWidth="1"/>
    <col min="14339" max="14592" width="9.140625" style="28"/>
    <col min="14593" max="14593" width="43" style="28" customWidth="1"/>
    <col min="14594" max="14594" width="36" style="28" customWidth="1"/>
    <col min="14595" max="14848" width="9.140625" style="28"/>
    <col min="14849" max="14849" width="43" style="28" customWidth="1"/>
    <col min="14850" max="14850" width="36" style="28" customWidth="1"/>
    <col min="14851" max="15104" width="9.140625" style="28"/>
    <col min="15105" max="15105" width="43" style="28" customWidth="1"/>
    <col min="15106" max="15106" width="36" style="28" customWidth="1"/>
    <col min="15107" max="15360" width="9.140625" style="28"/>
    <col min="15361" max="15361" width="43" style="28" customWidth="1"/>
    <col min="15362" max="15362" width="36" style="28" customWidth="1"/>
    <col min="15363" max="15616" width="9.140625" style="28"/>
    <col min="15617" max="15617" width="43" style="28" customWidth="1"/>
    <col min="15618" max="15618" width="36" style="28" customWidth="1"/>
    <col min="15619" max="15872" width="9.140625" style="28"/>
    <col min="15873" max="15873" width="43" style="28" customWidth="1"/>
    <col min="15874" max="15874" width="36" style="28" customWidth="1"/>
    <col min="15875" max="16128" width="9.140625" style="28"/>
    <col min="16129" max="16129" width="43" style="28" customWidth="1"/>
    <col min="16130" max="16130" width="36" style="28" customWidth="1"/>
    <col min="16131" max="16384" width="9.140625" style="28"/>
  </cols>
  <sheetData>
    <row r="1" spans="1:2">
      <c r="A1" s="275" t="s">
        <v>156</v>
      </c>
      <c r="B1" s="275"/>
    </row>
    <row r="2" spans="1:2" ht="57" customHeight="1">
      <c r="A2" s="29"/>
      <c r="B2" s="29" t="s">
        <v>157</v>
      </c>
    </row>
    <row r="3" spans="1:2" ht="15.75">
      <c r="A3" s="276"/>
      <c r="B3" s="276"/>
    </row>
    <row r="5" spans="1:2" ht="59.25" customHeight="1">
      <c r="A5" s="277" t="s">
        <v>158</v>
      </c>
      <c r="B5" s="277"/>
    </row>
    <row r="6" spans="1:2">
      <c r="A6" s="278"/>
      <c r="B6" s="278"/>
    </row>
    <row r="7" spans="1:2" ht="31.5">
      <c r="A7" s="30" t="s">
        <v>159</v>
      </c>
      <c r="B7" s="30" t="s">
        <v>160</v>
      </c>
    </row>
    <row r="8" spans="1:2" ht="17.25" customHeight="1">
      <c r="A8" s="31" t="s">
        <v>161</v>
      </c>
      <c r="B8" s="32">
        <v>1</v>
      </c>
    </row>
    <row r="9" spans="1:2" ht="17.25" customHeight="1">
      <c r="A9" s="31" t="s">
        <v>61</v>
      </c>
      <c r="B9" s="32">
        <v>1</v>
      </c>
    </row>
    <row r="10" spans="1:2" ht="17.25" customHeight="1">
      <c r="A10" s="31" t="s">
        <v>75</v>
      </c>
      <c r="B10" s="32">
        <v>1</v>
      </c>
    </row>
    <row r="11" spans="1:2" ht="45.75" customHeight="1">
      <c r="A11" s="33" t="s">
        <v>162</v>
      </c>
      <c r="B11" s="32">
        <v>1</v>
      </c>
    </row>
  </sheetData>
  <mergeCells count="4">
    <mergeCell ref="A1:B1"/>
    <mergeCell ref="A3:B3"/>
    <mergeCell ref="A5:B5"/>
    <mergeCell ref="A6:B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17"/>
  <sheetViews>
    <sheetView showGridLines="0" view="pageBreakPreview" workbookViewId="0">
      <pane ySplit="7" topLeftCell="A8" activePane="bottomLeft" state="frozen"/>
      <selection activeCell="A184" sqref="A184"/>
      <selection pane="bottomLeft"/>
    </sheetView>
  </sheetViews>
  <sheetFormatPr defaultColWidth="9.140625" defaultRowHeight="12.75"/>
  <cols>
    <col min="1" max="1" width="72.7109375" style="34" customWidth="1"/>
    <col min="2" max="3" width="5" style="34" customWidth="1"/>
    <col min="4" max="4" width="16.28515625" style="34" customWidth="1"/>
    <col min="5" max="5" width="6.42578125" style="34" customWidth="1"/>
    <col min="6" max="6" width="14.42578125" style="34" customWidth="1"/>
    <col min="7" max="7" width="14.140625" style="34" customWidth="1"/>
    <col min="8" max="8" width="13.85546875" style="34" customWidth="1"/>
    <col min="9" max="243" width="9.140625" style="34" customWidth="1"/>
    <col min="244" max="16384" width="9.140625" style="34"/>
  </cols>
  <sheetData>
    <row r="1" spans="1:8" ht="18" customHeight="1">
      <c r="A1" s="35"/>
      <c r="B1" s="35"/>
      <c r="C1" s="35"/>
      <c r="D1" s="35"/>
      <c r="E1" s="279" t="s">
        <v>163</v>
      </c>
      <c r="F1" s="279"/>
      <c r="G1" s="279"/>
      <c r="H1" s="279"/>
    </row>
    <row r="2" spans="1:8" ht="54" customHeight="1">
      <c r="A2" s="35"/>
      <c r="B2" s="35"/>
      <c r="C2" s="35"/>
      <c r="D2" s="37"/>
      <c r="E2" s="38"/>
      <c r="F2" s="280" t="s">
        <v>157</v>
      </c>
      <c r="G2" s="281"/>
      <c r="H2" s="281"/>
    </row>
    <row r="3" spans="1:8">
      <c r="A3" s="35"/>
      <c r="B3" s="35"/>
      <c r="C3" s="35"/>
      <c r="D3" s="35"/>
      <c r="E3" s="35"/>
      <c r="F3" s="35"/>
      <c r="G3" s="35"/>
      <c r="H3" s="35"/>
    </row>
    <row r="4" spans="1:8" s="39" customFormat="1" ht="60.75" customHeight="1">
      <c r="A4" s="282" t="s">
        <v>164</v>
      </c>
      <c r="B4" s="282"/>
      <c r="C4" s="282"/>
      <c r="D4" s="282"/>
      <c r="E4" s="282"/>
      <c r="F4" s="282"/>
      <c r="G4" s="282"/>
      <c r="H4" s="282"/>
    </row>
    <row r="5" spans="1:8">
      <c r="H5" s="36" t="s">
        <v>165</v>
      </c>
    </row>
    <row r="6" spans="1:8" ht="25.5" customHeight="1">
      <c r="A6" s="283" t="s">
        <v>166</v>
      </c>
      <c r="B6" s="283" t="s">
        <v>167</v>
      </c>
      <c r="C6" s="283" t="s">
        <v>168</v>
      </c>
      <c r="D6" s="283" t="s">
        <v>169</v>
      </c>
      <c r="E6" s="283" t="s">
        <v>170</v>
      </c>
      <c r="F6" s="285" t="s">
        <v>171</v>
      </c>
      <c r="G6" s="286"/>
      <c r="H6" s="286"/>
    </row>
    <row r="7" spans="1:8" ht="24.75" customHeight="1">
      <c r="A7" s="284"/>
      <c r="B7" s="284"/>
      <c r="C7" s="284"/>
      <c r="D7" s="284"/>
      <c r="E7" s="284"/>
      <c r="F7" s="40" t="s">
        <v>172</v>
      </c>
      <c r="G7" s="40" t="s">
        <v>173</v>
      </c>
      <c r="H7" s="40" t="s">
        <v>174</v>
      </c>
    </row>
    <row r="8" spans="1:8" ht="15.75">
      <c r="A8" s="41" t="s">
        <v>175</v>
      </c>
      <c r="B8" s="42">
        <v>1</v>
      </c>
      <c r="C8" s="42" t="s">
        <v>176</v>
      </c>
      <c r="D8" s="43" t="s">
        <v>176</v>
      </c>
      <c r="E8" s="44" t="s">
        <v>176</v>
      </c>
      <c r="F8" s="45">
        <f>F9+F17+F33+F38+F43+F48</f>
        <v>8499.02</v>
      </c>
      <c r="G8" s="45">
        <f>G9+G17+G33+G38+G43+G48</f>
        <v>5612.9000000000005</v>
      </c>
      <c r="H8" s="46">
        <f>H9+H17+H33+H38+H43+H48</f>
        <v>5603.8</v>
      </c>
    </row>
    <row r="9" spans="1:8" ht="31.5">
      <c r="A9" s="47" t="s">
        <v>177</v>
      </c>
      <c r="B9" s="42">
        <v>1</v>
      </c>
      <c r="C9" s="42">
        <v>2</v>
      </c>
      <c r="D9" s="43" t="s">
        <v>176</v>
      </c>
      <c r="E9" s="44" t="s">
        <v>176</v>
      </c>
      <c r="F9" s="45">
        <f t="shared" ref="F9:H17" si="0">F10</f>
        <v>1322.7</v>
      </c>
      <c r="G9" s="45">
        <f t="shared" si="0"/>
        <v>1322.7</v>
      </c>
      <c r="H9" s="46">
        <f t="shared" si="0"/>
        <v>1322.7</v>
      </c>
    </row>
    <row r="10" spans="1:8" ht="15.75">
      <c r="A10" s="48" t="s">
        <v>178</v>
      </c>
      <c r="B10" s="49">
        <v>1</v>
      </c>
      <c r="C10" s="49">
        <v>2</v>
      </c>
      <c r="D10" s="50" t="s">
        <v>179</v>
      </c>
      <c r="E10" s="51" t="s">
        <v>176</v>
      </c>
      <c r="F10" s="52">
        <f t="shared" si="0"/>
        <v>1322.7</v>
      </c>
      <c r="G10" s="52">
        <f t="shared" si="0"/>
        <v>1322.7</v>
      </c>
      <c r="H10" s="53">
        <f t="shared" si="0"/>
        <v>1322.7</v>
      </c>
    </row>
    <row r="11" spans="1:8" ht="15.75">
      <c r="A11" s="48" t="s">
        <v>180</v>
      </c>
      <c r="B11" s="49">
        <v>1</v>
      </c>
      <c r="C11" s="49">
        <v>2</v>
      </c>
      <c r="D11" s="50" t="s">
        <v>181</v>
      </c>
      <c r="E11" s="51" t="s">
        <v>176</v>
      </c>
      <c r="F11" s="52">
        <f t="shared" si="0"/>
        <v>1322.7</v>
      </c>
      <c r="G11" s="52">
        <f t="shared" si="0"/>
        <v>1322.7</v>
      </c>
      <c r="H11" s="53">
        <f t="shared" si="0"/>
        <v>1322.7</v>
      </c>
    </row>
    <row r="12" spans="1:8" ht="63">
      <c r="A12" s="48" t="s">
        <v>182</v>
      </c>
      <c r="B12" s="49">
        <v>1</v>
      </c>
      <c r="C12" s="49">
        <v>2</v>
      </c>
      <c r="D12" s="50" t="s">
        <v>181</v>
      </c>
      <c r="E12" s="51">
        <v>100</v>
      </c>
      <c r="F12" s="52">
        <f t="shared" si="0"/>
        <v>1322.7</v>
      </c>
      <c r="G12" s="52">
        <f t="shared" si="0"/>
        <v>1322.7</v>
      </c>
      <c r="H12" s="53">
        <f t="shared" si="0"/>
        <v>1322.7</v>
      </c>
    </row>
    <row r="13" spans="1:8" ht="31.5">
      <c r="A13" s="48" t="s">
        <v>183</v>
      </c>
      <c r="B13" s="49">
        <v>1</v>
      </c>
      <c r="C13" s="49">
        <v>2</v>
      </c>
      <c r="D13" s="50" t="s">
        <v>181</v>
      </c>
      <c r="E13" s="51">
        <v>120</v>
      </c>
      <c r="F13" s="54">
        <v>1322.7</v>
      </c>
      <c r="G13" s="54">
        <v>1322.7</v>
      </c>
      <c r="H13" s="54">
        <v>1322.7</v>
      </c>
    </row>
    <row r="14" spans="1:8" ht="15.75" hidden="1">
      <c r="A14" s="48" t="s">
        <v>184</v>
      </c>
      <c r="B14" s="49">
        <v>1</v>
      </c>
      <c r="C14" s="49">
        <v>2</v>
      </c>
      <c r="D14" s="50" t="s">
        <v>185</v>
      </c>
      <c r="E14" s="51"/>
      <c r="F14" s="52">
        <f t="shared" si="0"/>
        <v>0</v>
      </c>
      <c r="G14" s="52">
        <f t="shared" ref="G14:H17" si="1">G15</f>
        <v>0</v>
      </c>
      <c r="H14" s="53">
        <f t="shared" si="1"/>
        <v>0</v>
      </c>
    </row>
    <row r="15" spans="1:8" ht="63" hidden="1">
      <c r="A15" s="48" t="s">
        <v>182</v>
      </c>
      <c r="B15" s="49">
        <v>1</v>
      </c>
      <c r="C15" s="49">
        <v>2</v>
      </c>
      <c r="D15" s="50" t="s">
        <v>185</v>
      </c>
      <c r="E15" s="51">
        <v>100</v>
      </c>
      <c r="F15" s="52">
        <f t="shared" si="0"/>
        <v>0</v>
      </c>
      <c r="G15" s="52">
        <f t="shared" si="1"/>
        <v>0</v>
      </c>
      <c r="H15" s="53">
        <f t="shared" si="1"/>
        <v>0</v>
      </c>
    </row>
    <row r="16" spans="1:8" ht="31.5" hidden="1">
      <c r="A16" s="48" t="s">
        <v>183</v>
      </c>
      <c r="B16" s="49">
        <v>1</v>
      </c>
      <c r="C16" s="49">
        <v>2</v>
      </c>
      <c r="D16" s="50" t="s">
        <v>185</v>
      </c>
      <c r="E16" s="51">
        <v>120</v>
      </c>
      <c r="F16" s="54"/>
      <c r="G16" s="54"/>
      <c r="H16" s="55"/>
    </row>
    <row r="17" spans="1:8" ht="47.25">
      <c r="A17" s="47" t="s">
        <v>186</v>
      </c>
      <c r="B17" s="42">
        <v>1</v>
      </c>
      <c r="C17" s="42">
        <v>4</v>
      </c>
      <c r="D17" s="43" t="s">
        <v>176</v>
      </c>
      <c r="E17" s="44" t="s">
        <v>176</v>
      </c>
      <c r="F17" s="45">
        <f t="shared" si="0"/>
        <v>7107.16</v>
      </c>
      <c r="G17" s="45">
        <f t="shared" si="1"/>
        <v>4270.2000000000007</v>
      </c>
      <c r="H17" s="46">
        <f>H18</f>
        <v>4261.1000000000004</v>
      </c>
    </row>
    <row r="18" spans="1:8" ht="15.75">
      <c r="A18" s="48" t="s">
        <v>178</v>
      </c>
      <c r="B18" s="49">
        <v>1</v>
      </c>
      <c r="C18" s="49">
        <v>4</v>
      </c>
      <c r="D18" s="50" t="s">
        <v>179</v>
      </c>
      <c r="E18" s="44"/>
      <c r="F18" s="52">
        <f>F19+F22+F27+F30</f>
        <v>7107.16</v>
      </c>
      <c r="G18" s="52">
        <f>G19+G22+G27+G30</f>
        <v>4270.2000000000007</v>
      </c>
      <c r="H18" s="53">
        <f>H19+H22+H27+H30</f>
        <v>4261.1000000000004</v>
      </c>
    </row>
    <row r="19" spans="1:8" ht="31.5">
      <c r="A19" s="48" t="s">
        <v>187</v>
      </c>
      <c r="B19" s="49">
        <v>1</v>
      </c>
      <c r="C19" s="49">
        <v>4</v>
      </c>
      <c r="D19" s="50" t="s">
        <v>188</v>
      </c>
      <c r="E19" s="51"/>
      <c r="F19" s="52">
        <f t="shared" ref="F19:H20" si="2">F20</f>
        <v>3924.6</v>
      </c>
      <c r="G19" s="52">
        <f t="shared" si="2"/>
        <v>3173.1000000000004</v>
      </c>
      <c r="H19" s="53">
        <f t="shared" si="2"/>
        <v>3173.1000000000004</v>
      </c>
    </row>
    <row r="20" spans="1:8" ht="63">
      <c r="A20" s="48" t="s">
        <v>182</v>
      </c>
      <c r="B20" s="49">
        <v>1</v>
      </c>
      <c r="C20" s="49">
        <v>4</v>
      </c>
      <c r="D20" s="50" t="s">
        <v>188</v>
      </c>
      <c r="E20" s="51">
        <v>100</v>
      </c>
      <c r="F20" s="52">
        <f t="shared" si="2"/>
        <v>3924.6</v>
      </c>
      <c r="G20" s="52">
        <f t="shared" si="2"/>
        <v>3173.1000000000004</v>
      </c>
      <c r="H20" s="53">
        <f t="shared" si="2"/>
        <v>3173.1000000000004</v>
      </c>
    </row>
    <row r="21" spans="1:8" ht="31.5">
      <c r="A21" s="48" t="s">
        <v>183</v>
      </c>
      <c r="B21" s="49">
        <v>1</v>
      </c>
      <c r="C21" s="49">
        <v>4</v>
      </c>
      <c r="D21" s="50" t="s">
        <v>188</v>
      </c>
      <c r="E21" s="51">
        <v>120</v>
      </c>
      <c r="F21" s="54">
        <f>5966.2-2041.6</f>
        <v>3924.6</v>
      </c>
      <c r="G21" s="54">
        <f t="shared" ref="G21:H21" si="3">5647.3-2474.1-0.1</f>
        <v>3173.1000000000004</v>
      </c>
      <c r="H21" s="54">
        <f t="shared" si="3"/>
        <v>3173.1000000000004</v>
      </c>
    </row>
    <row r="22" spans="1:8" ht="31.5">
      <c r="A22" s="48" t="s">
        <v>189</v>
      </c>
      <c r="B22" s="49">
        <v>1</v>
      </c>
      <c r="C22" s="49">
        <v>4</v>
      </c>
      <c r="D22" s="50" t="s">
        <v>190</v>
      </c>
      <c r="E22" s="51" t="s">
        <v>176</v>
      </c>
      <c r="F22" s="52">
        <f>F23+F25</f>
        <v>1140.8599999999999</v>
      </c>
      <c r="G22" s="52">
        <f>G23+G25</f>
        <v>1097</v>
      </c>
      <c r="H22" s="53">
        <f>H23+H25</f>
        <v>1087.9000000000001</v>
      </c>
    </row>
    <row r="23" spans="1:8" ht="31.5">
      <c r="A23" s="48" t="s">
        <v>191</v>
      </c>
      <c r="B23" s="49">
        <v>1</v>
      </c>
      <c r="C23" s="49">
        <v>4</v>
      </c>
      <c r="D23" s="50" t="s">
        <v>190</v>
      </c>
      <c r="E23" s="51">
        <v>200</v>
      </c>
      <c r="F23" s="52">
        <f>F24</f>
        <v>1129.26</v>
      </c>
      <c r="G23" s="52">
        <f>G24</f>
        <v>1087</v>
      </c>
      <c r="H23" s="53">
        <f>H24</f>
        <v>1077.9000000000001</v>
      </c>
    </row>
    <row r="24" spans="1:8" ht="31.5">
      <c r="A24" s="48" t="s">
        <v>192</v>
      </c>
      <c r="B24" s="49">
        <v>1</v>
      </c>
      <c r="C24" s="49">
        <v>4</v>
      </c>
      <c r="D24" s="50" t="s">
        <v>190</v>
      </c>
      <c r="E24" s="51">
        <v>240</v>
      </c>
      <c r="F24" s="54">
        <f>382.1+297.3-33.34+148.2+20+171+27+50+47+20</f>
        <v>1129.26</v>
      </c>
      <c r="G24" s="54">
        <v>1087</v>
      </c>
      <c r="H24" s="55">
        <v>1077.9000000000001</v>
      </c>
    </row>
    <row r="25" spans="1:8" ht="15.75">
      <c r="A25" s="48" t="s">
        <v>193</v>
      </c>
      <c r="B25" s="49">
        <v>1</v>
      </c>
      <c r="C25" s="49">
        <v>4</v>
      </c>
      <c r="D25" s="50" t="s">
        <v>190</v>
      </c>
      <c r="E25" s="51">
        <v>800</v>
      </c>
      <c r="F25" s="52">
        <f>F26</f>
        <v>11.6</v>
      </c>
      <c r="G25" s="52">
        <f>G26</f>
        <v>10</v>
      </c>
      <c r="H25" s="53">
        <f>H26</f>
        <v>10</v>
      </c>
    </row>
    <row r="26" spans="1:8" ht="15.75">
      <c r="A26" s="48" t="s">
        <v>194</v>
      </c>
      <c r="B26" s="49">
        <v>1</v>
      </c>
      <c r="C26" s="49">
        <v>4</v>
      </c>
      <c r="D26" s="50" t="s">
        <v>190</v>
      </c>
      <c r="E26" s="51">
        <v>850</v>
      </c>
      <c r="F26" s="54">
        <v>11.6</v>
      </c>
      <c r="G26" s="54">
        <v>10</v>
      </c>
      <c r="H26" s="54">
        <v>10</v>
      </c>
    </row>
    <row r="27" spans="1:8" ht="15.75">
      <c r="A27" s="48" t="s">
        <v>195</v>
      </c>
      <c r="B27" s="49">
        <v>1</v>
      </c>
      <c r="C27" s="49">
        <v>4</v>
      </c>
      <c r="D27" s="50" t="s">
        <v>196</v>
      </c>
      <c r="E27" s="51"/>
      <c r="F27" s="52">
        <f t="shared" ref="F27:H48" si="4">F28</f>
        <v>0.1</v>
      </c>
      <c r="G27" s="52">
        <f t="shared" si="4"/>
        <v>0.1</v>
      </c>
      <c r="H27" s="53">
        <f t="shared" si="4"/>
        <v>0.1</v>
      </c>
    </row>
    <row r="28" spans="1:8" ht="31.5">
      <c r="A28" s="48" t="s">
        <v>191</v>
      </c>
      <c r="B28" s="49">
        <v>1</v>
      </c>
      <c r="C28" s="49">
        <v>4</v>
      </c>
      <c r="D28" s="50" t="s">
        <v>196</v>
      </c>
      <c r="E28" s="51">
        <v>200</v>
      </c>
      <c r="F28" s="52">
        <f t="shared" si="4"/>
        <v>0.1</v>
      </c>
      <c r="G28" s="52">
        <f t="shared" si="4"/>
        <v>0.1</v>
      </c>
      <c r="H28" s="53">
        <f t="shared" si="4"/>
        <v>0.1</v>
      </c>
    </row>
    <row r="29" spans="1:8" ht="31.5">
      <c r="A29" s="48" t="s">
        <v>192</v>
      </c>
      <c r="B29" s="49">
        <v>1</v>
      </c>
      <c r="C29" s="49">
        <v>4</v>
      </c>
      <c r="D29" s="50" t="s">
        <v>196</v>
      </c>
      <c r="E29" s="51">
        <v>240</v>
      </c>
      <c r="F29" s="54">
        <v>0.1</v>
      </c>
      <c r="G29" s="54">
        <v>0.1</v>
      </c>
      <c r="H29" s="54">
        <v>0.1</v>
      </c>
    </row>
    <row r="30" spans="1:8" ht="15.75">
      <c r="A30" s="48" t="s">
        <v>184</v>
      </c>
      <c r="B30" s="49">
        <v>1</v>
      </c>
      <c r="C30" s="49">
        <v>4</v>
      </c>
      <c r="D30" s="50" t="s">
        <v>185</v>
      </c>
      <c r="E30" s="51"/>
      <c r="F30" s="52">
        <f t="shared" si="4"/>
        <v>2041.6</v>
      </c>
      <c r="G30" s="52">
        <f t="shared" si="4"/>
        <v>0</v>
      </c>
      <c r="H30" s="53">
        <f t="shared" si="4"/>
        <v>0</v>
      </c>
    </row>
    <row r="31" spans="1:8" ht="63">
      <c r="A31" s="48" t="s">
        <v>182</v>
      </c>
      <c r="B31" s="49">
        <v>1</v>
      </c>
      <c r="C31" s="49">
        <v>4</v>
      </c>
      <c r="D31" s="50" t="s">
        <v>185</v>
      </c>
      <c r="E31" s="51">
        <v>100</v>
      </c>
      <c r="F31" s="52">
        <f t="shared" si="4"/>
        <v>2041.6</v>
      </c>
      <c r="G31" s="52">
        <f t="shared" si="4"/>
        <v>0</v>
      </c>
      <c r="H31" s="53">
        <f t="shared" si="4"/>
        <v>0</v>
      </c>
    </row>
    <row r="32" spans="1:8" ht="31.5">
      <c r="A32" s="48" t="s">
        <v>183</v>
      </c>
      <c r="B32" s="49">
        <v>1</v>
      </c>
      <c r="C32" s="49">
        <v>4</v>
      </c>
      <c r="D32" s="50" t="s">
        <v>185</v>
      </c>
      <c r="E32" s="51">
        <v>120</v>
      </c>
      <c r="F32" s="54">
        <v>2041.6</v>
      </c>
      <c r="G32" s="54">
        <v>0</v>
      </c>
      <c r="H32" s="55">
        <v>0</v>
      </c>
    </row>
    <row r="33" spans="1:8" ht="47.25">
      <c r="A33" s="47" t="s">
        <v>197</v>
      </c>
      <c r="B33" s="42">
        <v>1</v>
      </c>
      <c r="C33" s="42">
        <v>6</v>
      </c>
      <c r="D33" s="43" t="s">
        <v>176</v>
      </c>
      <c r="E33" s="44" t="s">
        <v>176</v>
      </c>
      <c r="F33" s="45">
        <f t="shared" si="4"/>
        <v>49.16</v>
      </c>
      <c r="G33" s="45">
        <f t="shared" si="4"/>
        <v>0</v>
      </c>
      <c r="H33" s="46">
        <f t="shared" si="4"/>
        <v>0</v>
      </c>
    </row>
    <row r="34" spans="1:8" ht="15.75">
      <c r="A34" s="48" t="s">
        <v>198</v>
      </c>
      <c r="B34" s="49">
        <v>1</v>
      </c>
      <c r="C34" s="49">
        <v>6</v>
      </c>
      <c r="D34" s="50" t="s">
        <v>179</v>
      </c>
      <c r="E34" s="51" t="s">
        <v>176</v>
      </c>
      <c r="F34" s="52">
        <f t="shared" si="4"/>
        <v>49.16</v>
      </c>
      <c r="G34" s="52">
        <f t="shared" si="4"/>
        <v>0</v>
      </c>
      <c r="H34" s="53">
        <f t="shared" si="4"/>
        <v>0</v>
      </c>
    </row>
    <row r="35" spans="1:8" ht="15.75">
      <c r="A35" s="48" t="s">
        <v>199</v>
      </c>
      <c r="B35" s="49">
        <v>1</v>
      </c>
      <c r="C35" s="49">
        <v>6</v>
      </c>
      <c r="D35" s="50" t="s">
        <v>200</v>
      </c>
      <c r="E35" s="51"/>
      <c r="F35" s="52">
        <f t="shared" si="4"/>
        <v>49.16</v>
      </c>
      <c r="G35" s="52">
        <f t="shared" si="4"/>
        <v>0</v>
      </c>
      <c r="H35" s="53">
        <f t="shared" si="4"/>
        <v>0</v>
      </c>
    </row>
    <row r="36" spans="1:8" ht="15.75">
      <c r="A36" s="48" t="s">
        <v>201</v>
      </c>
      <c r="B36" s="49">
        <v>1</v>
      </c>
      <c r="C36" s="49">
        <v>6</v>
      </c>
      <c r="D36" s="50" t="s">
        <v>200</v>
      </c>
      <c r="E36" s="51">
        <v>500</v>
      </c>
      <c r="F36" s="52">
        <f t="shared" si="4"/>
        <v>49.16</v>
      </c>
      <c r="G36" s="52">
        <f t="shared" si="4"/>
        <v>0</v>
      </c>
      <c r="H36" s="53">
        <f t="shared" si="4"/>
        <v>0</v>
      </c>
    </row>
    <row r="37" spans="1:8" ht="15.75">
      <c r="A37" s="48" t="s">
        <v>148</v>
      </c>
      <c r="B37" s="49">
        <v>1</v>
      </c>
      <c r="C37" s="49">
        <v>6</v>
      </c>
      <c r="D37" s="50" t="s">
        <v>200</v>
      </c>
      <c r="E37" s="51">
        <v>540</v>
      </c>
      <c r="F37" s="54">
        <v>49.16</v>
      </c>
      <c r="G37" s="54">
        <v>0</v>
      </c>
      <c r="H37" s="54">
        <v>0</v>
      </c>
    </row>
    <row r="38" spans="1:8" ht="15.75" hidden="1">
      <c r="A38" s="47" t="s">
        <v>202</v>
      </c>
      <c r="B38" s="42">
        <v>1</v>
      </c>
      <c r="C38" s="42">
        <v>7</v>
      </c>
      <c r="D38" s="43"/>
      <c r="E38" s="44"/>
      <c r="F38" s="45">
        <f t="shared" si="4"/>
        <v>0</v>
      </c>
      <c r="G38" s="45">
        <f t="shared" si="4"/>
        <v>0</v>
      </c>
      <c r="H38" s="46">
        <f t="shared" si="4"/>
        <v>0</v>
      </c>
    </row>
    <row r="39" spans="1:8" ht="15.75" hidden="1">
      <c r="A39" s="48" t="s">
        <v>178</v>
      </c>
      <c r="B39" s="49">
        <v>1</v>
      </c>
      <c r="C39" s="49">
        <v>7</v>
      </c>
      <c r="D39" s="50" t="s">
        <v>179</v>
      </c>
      <c r="E39" s="51"/>
      <c r="F39" s="52">
        <f t="shared" si="4"/>
        <v>0</v>
      </c>
      <c r="G39" s="52">
        <f t="shared" si="4"/>
        <v>0</v>
      </c>
      <c r="H39" s="53">
        <f t="shared" si="4"/>
        <v>0</v>
      </c>
    </row>
    <row r="40" spans="1:8" ht="31.5" hidden="1">
      <c r="A40" s="48" t="s">
        <v>203</v>
      </c>
      <c r="B40" s="49">
        <v>1</v>
      </c>
      <c r="C40" s="49">
        <v>7</v>
      </c>
      <c r="D40" s="50" t="s">
        <v>204</v>
      </c>
      <c r="E40" s="51"/>
      <c r="F40" s="52">
        <f t="shared" si="4"/>
        <v>0</v>
      </c>
      <c r="G40" s="52">
        <f t="shared" si="4"/>
        <v>0</v>
      </c>
      <c r="H40" s="53">
        <f t="shared" si="4"/>
        <v>0</v>
      </c>
    </row>
    <row r="41" spans="1:8" ht="31.5" hidden="1">
      <c r="A41" s="48" t="s">
        <v>191</v>
      </c>
      <c r="B41" s="49">
        <v>1</v>
      </c>
      <c r="C41" s="49">
        <v>7</v>
      </c>
      <c r="D41" s="50" t="s">
        <v>204</v>
      </c>
      <c r="E41" s="51">
        <v>200</v>
      </c>
      <c r="F41" s="52">
        <f t="shared" si="4"/>
        <v>0</v>
      </c>
      <c r="G41" s="52">
        <f t="shared" si="4"/>
        <v>0</v>
      </c>
      <c r="H41" s="53">
        <f t="shared" si="4"/>
        <v>0</v>
      </c>
    </row>
    <row r="42" spans="1:8" ht="31.5" hidden="1">
      <c r="A42" s="48" t="s">
        <v>192</v>
      </c>
      <c r="B42" s="49">
        <v>1</v>
      </c>
      <c r="C42" s="49">
        <v>7</v>
      </c>
      <c r="D42" s="50" t="s">
        <v>204</v>
      </c>
      <c r="E42" s="51">
        <v>240</v>
      </c>
      <c r="F42" s="54"/>
      <c r="G42" s="54"/>
      <c r="H42" s="55"/>
    </row>
    <row r="43" spans="1:8" ht="15.75">
      <c r="A43" s="47" t="s">
        <v>205</v>
      </c>
      <c r="B43" s="42">
        <v>1</v>
      </c>
      <c r="C43" s="42">
        <v>11</v>
      </c>
      <c r="D43" s="43" t="s">
        <v>176</v>
      </c>
      <c r="E43" s="44" t="s">
        <v>176</v>
      </c>
      <c r="F43" s="45">
        <f t="shared" si="4"/>
        <v>10</v>
      </c>
      <c r="G43" s="45">
        <f t="shared" si="4"/>
        <v>10</v>
      </c>
      <c r="H43" s="46">
        <f t="shared" si="4"/>
        <v>10</v>
      </c>
    </row>
    <row r="44" spans="1:8" ht="15.75">
      <c r="A44" s="48" t="s">
        <v>178</v>
      </c>
      <c r="B44" s="49">
        <v>1</v>
      </c>
      <c r="C44" s="49">
        <v>11</v>
      </c>
      <c r="D44" s="50" t="s">
        <v>179</v>
      </c>
      <c r="E44" s="51" t="s">
        <v>176</v>
      </c>
      <c r="F44" s="52">
        <f t="shared" si="4"/>
        <v>10</v>
      </c>
      <c r="G44" s="52">
        <f t="shared" si="4"/>
        <v>10</v>
      </c>
      <c r="H44" s="53">
        <f t="shared" si="4"/>
        <v>10</v>
      </c>
    </row>
    <row r="45" spans="1:8" ht="15.75">
      <c r="A45" s="48" t="s">
        <v>206</v>
      </c>
      <c r="B45" s="49">
        <v>1</v>
      </c>
      <c r="C45" s="49">
        <v>11</v>
      </c>
      <c r="D45" s="50" t="s">
        <v>207</v>
      </c>
      <c r="E45" s="51" t="s">
        <v>176</v>
      </c>
      <c r="F45" s="52">
        <f t="shared" si="4"/>
        <v>10</v>
      </c>
      <c r="G45" s="52">
        <f t="shared" si="4"/>
        <v>10</v>
      </c>
      <c r="H45" s="53">
        <f t="shared" si="4"/>
        <v>10</v>
      </c>
    </row>
    <row r="46" spans="1:8" ht="15.75">
      <c r="A46" s="48" t="s">
        <v>193</v>
      </c>
      <c r="B46" s="49">
        <v>1</v>
      </c>
      <c r="C46" s="49">
        <v>11</v>
      </c>
      <c r="D46" s="50" t="s">
        <v>207</v>
      </c>
      <c r="E46" s="51">
        <v>800</v>
      </c>
      <c r="F46" s="52">
        <f t="shared" si="4"/>
        <v>10</v>
      </c>
      <c r="G46" s="52">
        <f t="shared" si="4"/>
        <v>10</v>
      </c>
      <c r="H46" s="53">
        <f t="shared" si="4"/>
        <v>10</v>
      </c>
    </row>
    <row r="47" spans="1:8" ht="15.75">
      <c r="A47" s="48" t="s">
        <v>208</v>
      </c>
      <c r="B47" s="49">
        <v>1</v>
      </c>
      <c r="C47" s="49">
        <v>11</v>
      </c>
      <c r="D47" s="50" t="s">
        <v>207</v>
      </c>
      <c r="E47" s="51">
        <v>870</v>
      </c>
      <c r="F47" s="54">
        <v>10</v>
      </c>
      <c r="G47" s="54">
        <v>10</v>
      </c>
      <c r="H47" s="54">
        <v>10</v>
      </c>
    </row>
    <row r="48" spans="1:8" ht="15.75">
      <c r="A48" s="47" t="s">
        <v>209</v>
      </c>
      <c r="B48" s="42">
        <v>1</v>
      </c>
      <c r="C48" s="42">
        <v>13</v>
      </c>
      <c r="D48" s="43" t="s">
        <v>176</v>
      </c>
      <c r="E48" s="44" t="s">
        <v>176</v>
      </c>
      <c r="F48" s="45">
        <f t="shared" si="4"/>
        <v>10</v>
      </c>
      <c r="G48" s="45">
        <f>G49</f>
        <v>10</v>
      </c>
      <c r="H48" s="46">
        <f>H49</f>
        <v>10</v>
      </c>
    </row>
    <row r="49" spans="1:8" ht="15.75">
      <c r="A49" s="48" t="s">
        <v>178</v>
      </c>
      <c r="B49" s="49">
        <v>1</v>
      </c>
      <c r="C49" s="49">
        <v>13</v>
      </c>
      <c r="D49" s="50" t="s">
        <v>179</v>
      </c>
      <c r="E49" s="51" t="s">
        <v>176</v>
      </c>
      <c r="F49" s="52">
        <f>F50+F53</f>
        <v>10</v>
      </c>
      <c r="G49" s="52">
        <f>G50+G53</f>
        <v>10</v>
      </c>
      <c r="H49" s="53">
        <f>H50+H53</f>
        <v>10</v>
      </c>
    </row>
    <row r="50" spans="1:8" ht="31.5" hidden="1">
      <c r="A50" s="48" t="s">
        <v>210</v>
      </c>
      <c r="B50" s="49">
        <v>1</v>
      </c>
      <c r="C50" s="49">
        <v>13</v>
      </c>
      <c r="D50" s="50" t="s">
        <v>211</v>
      </c>
      <c r="E50" s="51" t="s">
        <v>176</v>
      </c>
      <c r="F50" s="52">
        <f t="shared" ref="F50:H51" si="5">F51</f>
        <v>0</v>
      </c>
      <c r="G50" s="52">
        <f t="shared" si="5"/>
        <v>0</v>
      </c>
      <c r="H50" s="53">
        <f t="shared" si="5"/>
        <v>0</v>
      </c>
    </row>
    <row r="51" spans="1:8" ht="31.5" hidden="1">
      <c r="A51" s="48" t="s">
        <v>191</v>
      </c>
      <c r="B51" s="49">
        <v>1</v>
      </c>
      <c r="C51" s="49">
        <v>13</v>
      </c>
      <c r="D51" s="50" t="s">
        <v>211</v>
      </c>
      <c r="E51" s="51">
        <v>200</v>
      </c>
      <c r="F51" s="52">
        <f t="shared" si="5"/>
        <v>0</v>
      </c>
      <c r="G51" s="52">
        <f t="shared" si="5"/>
        <v>0</v>
      </c>
      <c r="H51" s="53">
        <f t="shared" si="5"/>
        <v>0</v>
      </c>
    </row>
    <row r="52" spans="1:8" ht="31.5" hidden="1">
      <c r="A52" s="48" t="s">
        <v>192</v>
      </c>
      <c r="B52" s="49">
        <v>1</v>
      </c>
      <c r="C52" s="49">
        <v>13</v>
      </c>
      <c r="D52" s="50" t="s">
        <v>211</v>
      </c>
      <c r="E52" s="51">
        <v>240</v>
      </c>
      <c r="F52" s="54"/>
      <c r="G52" s="54"/>
      <c r="H52" s="55"/>
    </row>
    <row r="53" spans="1:8" ht="15.75">
      <c r="A53" s="48" t="s">
        <v>212</v>
      </c>
      <c r="B53" s="49">
        <v>1</v>
      </c>
      <c r="C53" s="49">
        <v>13</v>
      </c>
      <c r="D53" s="50" t="s">
        <v>213</v>
      </c>
      <c r="E53" s="51" t="s">
        <v>176</v>
      </c>
      <c r="F53" s="52">
        <f>F54+F56</f>
        <v>10</v>
      </c>
      <c r="G53" s="52">
        <f>G54+G56</f>
        <v>10</v>
      </c>
      <c r="H53" s="53">
        <f>H54+H56</f>
        <v>10</v>
      </c>
    </row>
    <row r="54" spans="1:8" ht="31.5" hidden="1">
      <c r="A54" s="48" t="s">
        <v>191</v>
      </c>
      <c r="B54" s="49">
        <v>1</v>
      </c>
      <c r="C54" s="49">
        <v>13</v>
      </c>
      <c r="D54" s="50" t="s">
        <v>213</v>
      </c>
      <c r="E54" s="51">
        <v>200</v>
      </c>
      <c r="F54" s="52">
        <f>F55</f>
        <v>0</v>
      </c>
      <c r="G54" s="52">
        <f>G55</f>
        <v>0</v>
      </c>
      <c r="H54" s="53">
        <f>H55</f>
        <v>0</v>
      </c>
    </row>
    <row r="55" spans="1:8" ht="31.5" hidden="1">
      <c r="A55" s="48" t="s">
        <v>192</v>
      </c>
      <c r="B55" s="49">
        <v>1</v>
      </c>
      <c r="C55" s="49">
        <v>13</v>
      </c>
      <c r="D55" s="50" t="s">
        <v>213</v>
      </c>
      <c r="E55" s="51">
        <v>240</v>
      </c>
      <c r="F55" s="54"/>
      <c r="G55" s="54">
        <v>0</v>
      </c>
      <c r="H55" s="55">
        <v>0</v>
      </c>
    </row>
    <row r="56" spans="1:8" ht="15.75">
      <c r="A56" s="48" t="s">
        <v>193</v>
      </c>
      <c r="B56" s="49">
        <v>1</v>
      </c>
      <c r="C56" s="49">
        <v>13</v>
      </c>
      <c r="D56" s="50" t="s">
        <v>213</v>
      </c>
      <c r="E56" s="51">
        <v>800</v>
      </c>
      <c r="F56" s="52">
        <f>F57+F58</f>
        <v>10</v>
      </c>
      <c r="G56" s="52">
        <f>G57+G58</f>
        <v>10</v>
      </c>
      <c r="H56" s="53">
        <f>H57+H58</f>
        <v>10</v>
      </c>
    </row>
    <row r="57" spans="1:8" ht="15.75" hidden="1">
      <c r="A57" s="48" t="s">
        <v>214</v>
      </c>
      <c r="B57" s="49">
        <v>1</v>
      </c>
      <c r="C57" s="49">
        <v>13</v>
      </c>
      <c r="D57" s="50" t="s">
        <v>213</v>
      </c>
      <c r="E57" s="51">
        <v>830</v>
      </c>
      <c r="F57" s="54"/>
      <c r="G57" s="54"/>
      <c r="H57" s="55"/>
    </row>
    <row r="58" spans="1:8" ht="15.75">
      <c r="A58" s="48" t="s">
        <v>194</v>
      </c>
      <c r="B58" s="49">
        <v>1</v>
      </c>
      <c r="C58" s="49">
        <v>13</v>
      </c>
      <c r="D58" s="50" t="s">
        <v>213</v>
      </c>
      <c r="E58" s="51">
        <v>850</v>
      </c>
      <c r="F58" s="54">
        <v>10</v>
      </c>
      <c r="G58" s="54">
        <v>10</v>
      </c>
      <c r="H58" s="54">
        <v>10</v>
      </c>
    </row>
    <row r="59" spans="1:8" ht="15.75">
      <c r="A59" s="47" t="s">
        <v>215</v>
      </c>
      <c r="B59" s="42">
        <v>2</v>
      </c>
      <c r="C59" s="42"/>
      <c r="D59" s="43" t="s">
        <v>176</v>
      </c>
      <c r="E59" s="44" t="s">
        <v>176</v>
      </c>
      <c r="F59" s="45">
        <f t="shared" ref="F59:H60" si="6">F60</f>
        <v>265.8</v>
      </c>
      <c r="G59" s="45">
        <f t="shared" ref="G59:H59" si="7">G60</f>
        <v>308</v>
      </c>
      <c r="H59" s="45">
        <f t="shared" si="7"/>
        <v>393.04</v>
      </c>
    </row>
    <row r="60" spans="1:8" ht="15.75">
      <c r="A60" s="47" t="s">
        <v>216</v>
      </c>
      <c r="B60" s="42">
        <v>2</v>
      </c>
      <c r="C60" s="42">
        <v>3</v>
      </c>
      <c r="D60" s="43" t="s">
        <v>176</v>
      </c>
      <c r="E60" s="44" t="s">
        <v>176</v>
      </c>
      <c r="F60" s="45">
        <f t="shared" si="6"/>
        <v>265.8</v>
      </c>
      <c r="G60" s="45">
        <f t="shared" si="6"/>
        <v>308</v>
      </c>
      <c r="H60" s="46">
        <f t="shared" si="6"/>
        <v>393.04</v>
      </c>
    </row>
    <row r="61" spans="1:8" ht="15.75">
      <c r="A61" s="48" t="s">
        <v>198</v>
      </c>
      <c r="B61" s="49">
        <v>2</v>
      </c>
      <c r="C61" s="49">
        <v>3</v>
      </c>
      <c r="D61" s="50" t="s">
        <v>179</v>
      </c>
      <c r="E61" s="51" t="s">
        <v>176</v>
      </c>
      <c r="F61" s="52">
        <f>F65+F62</f>
        <v>265.8</v>
      </c>
      <c r="G61" s="52">
        <f t="shared" ref="G61:H61" si="8">G65+G62</f>
        <v>308</v>
      </c>
      <c r="H61" s="52">
        <f t="shared" si="8"/>
        <v>393.04</v>
      </c>
    </row>
    <row r="62" spans="1:8" s="56" customFormat="1" ht="15.75" hidden="1">
      <c r="A62" s="48" t="s">
        <v>217</v>
      </c>
      <c r="B62" s="49">
        <v>2</v>
      </c>
      <c r="C62" s="49">
        <v>3</v>
      </c>
      <c r="D62" s="50" t="s">
        <v>218</v>
      </c>
      <c r="E62" s="57" t="s">
        <v>176</v>
      </c>
      <c r="F62" s="52">
        <f t="shared" ref="F62:F63" si="9">F63</f>
        <v>0</v>
      </c>
      <c r="G62" s="52">
        <f t="shared" ref="G62:H63" si="10">G63</f>
        <v>0</v>
      </c>
      <c r="H62" s="52">
        <f t="shared" si="10"/>
        <v>0</v>
      </c>
    </row>
    <row r="63" spans="1:8" ht="63" hidden="1">
      <c r="A63" s="48" t="s">
        <v>182</v>
      </c>
      <c r="B63" s="49">
        <v>2</v>
      </c>
      <c r="C63" s="49">
        <v>3</v>
      </c>
      <c r="D63" s="50" t="s">
        <v>218</v>
      </c>
      <c r="E63" s="51">
        <v>100</v>
      </c>
      <c r="F63" s="52">
        <f t="shared" si="9"/>
        <v>0</v>
      </c>
      <c r="G63" s="52">
        <f t="shared" si="10"/>
        <v>0</v>
      </c>
      <c r="H63" s="52">
        <f t="shared" si="10"/>
        <v>0</v>
      </c>
    </row>
    <row r="64" spans="1:8" ht="31.5" hidden="1">
      <c r="A64" s="48" t="s">
        <v>219</v>
      </c>
      <c r="B64" s="49">
        <v>2</v>
      </c>
      <c r="C64" s="49">
        <v>3</v>
      </c>
      <c r="D64" s="50" t="s">
        <v>218</v>
      </c>
      <c r="E64" s="51">
        <v>120</v>
      </c>
      <c r="F64" s="58"/>
      <c r="G64" s="58"/>
      <c r="H64" s="59"/>
    </row>
    <row r="65" spans="1:8" s="56" customFormat="1" ht="31.5">
      <c r="A65" s="48" t="s">
        <v>220</v>
      </c>
      <c r="B65" s="49">
        <v>2</v>
      </c>
      <c r="C65" s="49">
        <v>3</v>
      </c>
      <c r="D65" s="50" t="s">
        <v>221</v>
      </c>
      <c r="E65" s="57" t="s">
        <v>176</v>
      </c>
      <c r="F65" s="52">
        <f>F66+F68</f>
        <v>265.8</v>
      </c>
      <c r="G65" s="52">
        <f>G66+G68</f>
        <v>308</v>
      </c>
      <c r="H65" s="53">
        <f>H66+H68</f>
        <v>393.04</v>
      </c>
    </row>
    <row r="66" spans="1:8" ht="63">
      <c r="A66" s="48" t="s">
        <v>182</v>
      </c>
      <c r="B66" s="49">
        <v>2</v>
      </c>
      <c r="C66" s="49">
        <v>3</v>
      </c>
      <c r="D66" s="50" t="s">
        <v>221</v>
      </c>
      <c r="E66" s="51">
        <v>100</v>
      </c>
      <c r="F66" s="52">
        <f>F67</f>
        <v>249.12</v>
      </c>
      <c r="G66" s="52">
        <f>G67</f>
        <v>281.27999999999997</v>
      </c>
      <c r="H66" s="53">
        <f>H67</f>
        <v>366.24</v>
      </c>
    </row>
    <row r="67" spans="1:8" ht="31.5">
      <c r="A67" s="48" t="s">
        <v>219</v>
      </c>
      <c r="B67" s="49">
        <v>2</v>
      </c>
      <c r="C67" s="49">
        <v>3</v>
      </c>
      <c r="D67" s="50" t="s">
        <v>221</v>
      </c>
      <c r="E67" s="51">
        <v>120</v>
      </c>
      <c r="F67" s="58">
        <v>249.12</v>
      </c>
      <c r="G67" s="58">
        <v>281.27999999999997</v>
      </c>
      <c r="H67" s="59">
        <v>366.24</v>
      </c>
    </row>
    <row r="68" spans="1:8" ht="31.5">
      <c r="A68" s="48" t="s">
        <v>191</v>
      </c>
      <c r="B68" s="49">
        <v>2</v>
      </c>
      <c r="C68" s="49">
        <v>3</v>
      </c>
      <c r="D68" s="50" t="s">
        <v>222</v>
      </c>
      <c r="E68" s="51">
        <v>200</v>
      </c>
      <c r="F68" s="52">
        <f>F69</f>
        <v>16.68</v>
      </c>
      <c r="G68" s="52">
        <f>G69</f>
        <v>26.72</v>
      </c>
      <c r="H68" s="53">
        <f>H69</f>
        <v>26.8</v>
      </c>
    </row>
    <row r="69" spans="1:8" ht="31.5">
      <c r="A69" s="48" t="s">
        <v>192</v>
      </c>
      <c r="B69" s="49">
        <v>2</v>
      </c>
      <c r="C69" s="49">
        <v>3</v>
      </c>
      <c r="D69" s="50" t="s">
        <v>222</v>
      </c>
      <c r="E69" s="51">
        <v>240</v>
      </c>
      <c r="F69" s="58">
        <v>16.68</v>
      </c>
      <c r="G69" s="58">
        <v>26.72</v>
      </c>
      <c r="H69" s="59">
        <v>26.8</v>
      </c>
    </row>
    <row r="70" spans="1:8" ht="15.75">
      <c r="A70" s="47" t="s">
        <v>223</v>
      </c>
      <c r="B70" s="42">
        <v>3</v>
      </c>
      <c r="C70" s="49"/>
      <c r="D70" s="50"/>
      <c r="E70" s="51"/>
      <c r="F70" s="45">
        <f>F71</f>
        <v>9.5</v>
      </c>
      <c r="G70" s="45">
        <f>G71</f>
        <v>50</v>
      </c>
      <c r="H70" s="46">
        <f>H71</f>
        <v>50</v>
      </c>
    </row>
    <row r="71" spans="1:8" ht="31.5">
      <c r="A71" s="41" t="s">
        <v>224</v>
      </c>
      <c r="B71" s="42">
        <v>3</v>
      </c>
      <c r="C71" s="42">
        <v>10</v>
      </c>
      <c r="D71" s="43" t="s">
        <v>176</v>
      </c>
      <c r="E71" s="44" t="s">
        <v>176</v>
      </c>
      <c r="F71" s="45">
        <f>F72+F76</f>
        <v>9.5</v>
      </c>
      <c r="G71" s="45">
        <f>G72+G76</f>
        <v>50</v>
      </c>
      <c r="H71" s="46">
        <f>H72+H76</f>
        <v>50</v>
      </c>
    </row>
    <row r="72" spans="1:8" ht="31.5">
      <c r="A72" s="60" t="s">
        <v>225</v>
      </c>
      <c r="B72" s="42">
        <v>3</v>
      </c>
      <c r="C72" s="42">
        <v>10</v>
      </c>
      <c r="D72" s="43" t="s">
        <v>226</v>
      </c>
      <c r="E72" s="44" t="s">
        <v>176</v>
      </c>
      <c r="F72" s="45">
        <f t="shared" ref="F72:H78" si="11">F73</f>
        <v>9.5</v>
      </c>
      <c r="G72" s="45">
        <f t="shared" ref="G72:H72" si="12">G73</f>
        <v>50</v>
      </c>
      <c r="H72" s="45">
        <f t="shared" si="12"/>
        <v>50</v>
      </c>
    </row>
    <row r="73" spans="1:8" ht="31.5">
      <c r="A73" s="48" t="s">
        <v>227</v>
      </c>
      <c r="B73" s="49">
        <v>3</v>
      </c>
      <c r="C73" s="49">
        <v>10</v>
      </c>
      <c r="D73" s="50" t="s">
        <v>228</v>
      </c>
      <c r="E73" s="51" t="s">
        <v>176</v>
      </c>
      <c r="F73" s="52">
        <f t="shared" si="11"/>
        <v>9.5</v>
      </c>
      <c r="G73" s="52">
        <f t="shared" si="11"/>
        <v>50</v>
      </c>
      <c r="H73" s="53">
        <f t="shared" si="11"/>
        <v>50</v>
      </c>
    </row>
    <row r="74" spans="1:8" ht="31.5">
      <c r="A74" s="48" t="s">
        <v>191</v>
      </c>
      <c r="B74" s="49">
        <v>3</v>
      </c>
      <c r="C74" s="49">
        <v>10</v>
      </c>
      <c r="D74" s="50" t="s">
        <v>228</v>
      </c>
      <c r="E74" s="51">
        <v>200</v>
      </c>
      <c r="F74" s="52">
        <f t="shared" si="11"/>
        <v>9.5</v>
      </c>
      <c r="G74" s="52">
        <f t="shared" si="11"/>
        <v>50</v>
      </c>
      <c r="H74" s="53">
        <f t="shared" si="11"/>
        <v>50</v>
      </c>
    </row>
    <row r="75" spans="1:8" ht="31.5">
      <c r="A75" s="48" t="s">
        <v>192</v>
      </c>
      <c r="B75" s="49">
        <v>3</v>
      </c>
      <c r="C75" s="49">
        <v>10</v>
      </c>
      <c r="D75" s="50" t="s">
        <v>228</v>
      </c>
      <c r="E75" s="51">
        <v>240</v>
      </c>
      <c r="F75" s="54">
        <v>9.5</v>
      </c>
      <c r="G75" s="54">
        <v>50</v>
      </c>
      <c r="H75" s="55">
        <v>50</v>
      </c>
    </row>
    <row r="76" spans="1:8" ht="15.75" hidden="1">
      <c r="A76" s="47" t="s">
        <v>178</v>
      </c>
      <c r="B76" s="42">
        <v>3</v>
      </c>
      <c r="C76" s="42">
        <v>10</v>
      </c>
      <c r="D76" s="43" t="s">
        <v>179</v>
      </c>
      <c r="E76" s="44"/>
      <c r="F76" s="45">
        <f t="shared" si="11"/>
        <v>0</v>
      </c>
      <c r="G76" s="45">
        <f t="shared" ref="G76:H76" si="13">G77</f>
        <v>0</v>
      </c>
      <c r="H76" s="45">
        <f t="shared" si="13"/>
        <v>0</v>
      </c>
    </row>
    <row r="77" spans="1:8" ht="47.25" hidden="1">
      <c r="A77" s="48" t="s">
        <v>229</v>
      </c>
      <c r="B77" s="49">
        <v>3</v>
      </c>
      <c r="C77" s="49">
        <v>10</v>
      </c>
      <c r="D77" s="50" t="s">
        <v>230</v>
      </c>
      <c r="E77" s="51"/>
      <c r="F77" s="52">
        <f t="shared" si="11"/>
        <v>0</v>
      </c>
      <c r="G77" s="52">
        <f t="shared" si="11"/>
        <v>0</v>
      </c>
      <c r="H77" s="53">
        <f t="shared" si="11"/>
        <v>0</v>
      </c>
    </row>
    <row r="78" spans="1:8" ht="31.5" hidden="1">
      <c r="A78" s="48" t="s">
        <v>191</v>
      </c>
      <c r="B78" s="49">
        <v>3</v>
      </c>
      <c r="C78" s="49">
        <v>10</v>
      </c>
      <c r="D78" s="50" t="s">
        <v>230</v>
      </c>
      <c r="E78" s="51">
        <v>200</v>
      </c>
      <c r="F78" s="52">
        <f t="shared" si="11"/>
        <v>0</v>
      </c>
      <c r="G78" s="52">
        <f t="shared" si="11"/>
        <v>0</v>
      </c>
      <c r="H78" s="53">
        <f t="shared" si="11"/>
        <v>0</v>
      </c>
    </row>
    <row r="79" spans="1:8" ht="31.5" hidden="1">
      <c r="A79" s="48" t="s">
        <v>192</v>
      </c>
      <c r="B79" s="49">
        <v>3</v>
      </c>
      <c r="C79" s="49">
        <v>10</v>
      </c>
      <c r="D79" s="50" t="s">
        <v>230</v>
      </c>
      <c r="E79" s="51">
        <v>240</v>
      </c>
      <c r="F79" s="54"/>
      <c r="G79" s="54"/>
      <c r="H79" s="55"/>
    </row>
    <row r="80" spans="1:8" ht="15.75">
      <c r="A80" s="47" t="s">
        <v>231</v>
      </c>
      <c r="B80" s="42">
        <v>4</v>
      </c>
      <c r="C80" s="49"/>
      <c r="D80" s="50"/>
      <c r="E80" s="51"/>
      <c r="F80" s="45">
        <f>F81+F86</f>
        <v>1786</v>
      </c>
      <c r="G80" s="45">
        <f>G81+G86</f>
        <v>2331</v>
      </c>
      <c r="H80" s="46">
        <f>H81+H86</f>
        <v>2374</v>
      </c>
    </row>
    <row r="81" spans="1:8" ht="15.75" hidden="1">
      <c r="A81" s="47" t="s">
        <v>232</v>
      </c>
      <c r="B81" s="42">
        <v>4</v>
      </c>
      <c r="C81" s="42">
        <v>6</v>
      </c>
      <c r="D81" s="43" t="s">
        <v>176</v>
      </c>
      <c r="E81" s="44" t="s">
        <v>176</v>
      </c>
      <c r="F81" s="45">
        <f t="shared" ref="F81:H84" si="14">F82</f>
        <v>0</v>
      </c>
      <c r="G81" s="45">
        <f t="shared" ref="G81:H82" si="15">G82</f>
        <v>0</v>
      </c>
      <c r="H81" s="46">
        <f>H82</f>
        <v>0</v>
      </c>
    </row>
    <row r="82" spans="1:8" ht="15.75" hidden="1">
      <c r="A82" s="48" t="s">
        <v>178</v>
      </c>
      <c r="B82" s="49">
        <v>4</v>
      </c>
      <c r="C82" s="49">
        <v>6</v>
      </c>
      <c r="D82" s="50" t="s">
        <v>179</v>
      </c>
      <c r="E82" s="44"/>
      <c r="F82" s="52">
        <f t="shared" si="14"/>
        <v>0</v>
      </c>
      <c r="G82" s="52">
        <f t="shared" si="15"/>
        <v>0</v>
      </c>
      <c r="H82" s="52">
        <f t="shared" si="15"/>
        <v>0</v>
      </c>
    </row>
    <row r="83" spans="1:8" ht="15.75" hidden="1">
      <c r="A83" s="48" t="s">
        <v>233</v>
      </c>
      <c r="B83" s="49">
        <v>4</v>
      </c>
      <c r="C83" s="49">
        <v>6</v>
      </c>
      <c r="D83" s="50" t="s">
        <v>234</v>
      </c>
      <c r="E83" s="51"/>
      <c r="F83" s="52">
        <f t="shared" si="14"/>
        <v>0</v>
      </c>
      <c r="G83" s="52">
        <f t="shared" si="14"/>
        <v>0</v>
      </c>
      <c r="H83" s="53">
        <f t="shared" si="14"/>
        <v>0</v>
      </c>
    </row>
    <row r="84" spans="1:8" ht="31.5" hidden="1">
      <c r="A84" s="48" t="s">
        <v>191</v>
      </c>
      <c r="B84" s="49">
        <v>4</v>
      </c>
      <c r="C84" s="49">
        <v>6</v>
      </c>
      <c r="D84" s="50" t="s">
        <v>234</v>
      </c>
      <c r="E84" s="51">
        <v>200</v>
      </c>
      <c r="F84" s="52">
        <f t="shared" si="14"/>
        <v>0</v>
      </c>
      <c r="G84" s="52">
        <f t="shared" si="14"/>
        <v>0</v>
      </c>
      <c r="H84" s="53">
        <f t="shared" si="14"/>
        <v>0</v>
      </c>
    </row>
    <row r="85" spans="1:8" ht="31.5" hidden="1">
      <c r="A85" s="48" t="s">
        <v>192</v>
      </c>
      <c r="B85" s="49">
        <v>4</v>
      </c>
      <c r="C85" s="49">
        <v>6</v>
      </c>
      <c r="D85" s="50" t="s">
        <v>234</v>
      </c>
      <c r="E85" s="51">
        <v>240</v>
      </c>
      <c r="F85" s="54"/>
      <c r="G85" s="54"/>
      <c r="H85" s="55"/>
    </row>
    <row r="86" spans="1:8" ht="15.75">
      <c r="A86" s="47" t="s">
        <v>235</v>
      </c>
      <c r="B86" s="42">
        <v>4</v>
      </c>
      <c r="C86" s="42">
        <v>9</v>
      </c>
      <c r="D86" s="43" t="s">
        <v>176</v>
      </c>
      <c r="E86" s="44" t="s">
        <v>176</v>
      </c>
      <c r="F86" s="45">
        <f>F87+F118</f>
        <v>1786</v>
      </c>
      <c r="G86" s="45">
        <f>G87+G118</f>
        <v>2331</v>
      </c>
      <c r="H86" s="46">
        <f>H87+H118</f>
        <v>2374</v>
      </c>
    </row>
    <row r="87" spans="1:8" ht="31.5">
      <c r="A87" s="60" t="s">
        <v>236</v>
      </c>
      <c r="B87" s="42">
        <v>4</v>
      </c>
      <c r="C87" s="42">
        <v>9</v>
      </c>
      <c r="D87" s="43" t="s">
        <v>237</v>
      </c>
      <c r="E87" s="44"/>
      <c r="F87" s="45">
        <f>F88+F91+F94+F97++F100+F103+F106+F109+F112+F115</f>
        <v>1786</v>
      </c>
      <c r="G87" s="45">
        <f>G88+G91+G94+G97++G100+G103+G106+G109+G112+G115</f>
        <v>2331</v>
      </c>
      <c r="H87" s="45">
        <f>H88+H91+H94+H97++H100+H103+H106+H109+H112+H115</f>
        <v>2374</v>
      </c>
    </row>
    <row r="88" spans="1:8" ht="15.75" hidden="1">
      <c r="A88" s="61" t="s">
        <v>238</v>
      </c>
      <c r="B88" s="49">
        <v>4</v>
      </c>
      <c r="C88" s="49">
        <v>9</v>
      </c>
      <c r="D88" s="50" t="s">
        <v>239</v>
      </c>
      <c r="E88" s="51"/>
      <c r="F88" s="52">
        <f t="shared" ref="F88:H98" si="16">F89</f>
        <v>0</v>
      </c>
      <c r="G88" s="52">
        <f t="shared" ref="G88:H91" si="17">G89</f>
        <v>0</v>
      </c>
      <c r="H88" s="52">
        <f t="shared" si="17"/>
        <v>0</v>
      </c>
    </row>
    <row r="89" spans="1:8" ht="32.1" hidden="1" customHeight="1">
      <c r="A89" s="48" t="s">
        <v>191</v>
      </c>
      <c r="B89" s="49">
        <v>4</v>
      </c>
      <c r="C89" s="49">
        <v>9</v>
      </c>
      <c r="D89" s="50" t="s">
        <v>239</v>
      </c>
      <c r="E89" s="51">
        <v>200</v>
      </c>
      <c r="F89" s="52">
        <f t="shared" si="16"/>
        <v>0</v>
      </c>
      <c r="G89" s="52">
        <f t="shared" si="17"/>
        <v>0</v>
      </c>
      <c r="H89" s="53">
        <f>H90</f>
        <v>0</v>
      </c>
    </row>
    <row r="90" spans="1:8" ht="32.1" hidden="1" customHeight="1">
      <c r="A90" s="48" t="s">
        <v>192</v>
      </c>
      <c r="B90" s="49">
        <v>4</v>
      </c>
      <c r="C90" s="49">
        <v>9</v>
      </c>
      <c r="D90" s="50" t="s">
        <v>239</v>
      </c>
      <c r="E90" s="51">
        <v>240</v>
      </c>
      <c r="F90" s="54"/>
      <c r="G90" s="54">
        <v>0</v>
      </c>
      <c r="H90" s="55">
        <v>0</v>
      </c>
    </row>
    <row r="91" spans="1:8" ht="31.5" hidden="1">
      <c r="A91" s="48" t="s">
        <v>240</v>
      </c>
      <c r="B91" s="49">
        <v>4</v>
      </c>
      <c r="C91" s="49">
        <v>9</v>
      </c>
      <c r="D91" s="50" t="s">
        <v>241</v>
      </c>
      <c r="E91" s="51"/>
      <c r="F91" s="52">
        <f t="shared" si="16"/>
        <v>0</v>
      </c>
      <c r="G91" s="52">
        <f t="shared" si="17"/>
        <v>0</v>
      </c>
      <c r="H91" s="52">
        <f t="shared" si="17"/>
        <v>0</v>
      </c>
    </row>
    <row r="92" spans="1:8" ht="32.1" hidden="1" customHeight="1">
      <c r="A92" s="48" t="s">
        <v>191</v>
      </c>
      <c r="B92" s="49">
        <v>4</v>
      </c>
      <c r="C92" s="49">
        <v>9</v>
      </c>
      <c r="D92" s="50" t="s">
        <v>241</v>
      </c>
      <c r="E92" s="51">
        <v>200</v>
      </c>
      <c r="F92" s="52">
        <f t="shared" si="16"/>
        <v>0</v>
      </c>
      <c r="G92" s="52">
        <f t="shared" si="16"/>
        <v>0</v>
      </c>
      <c r="H92" s="53">
        <f t="shared" si="16"/>
        <v>0</v>
      </c>
    </row>
    <row r="93" spans="1:8" ht="32.1" hidden="1" customHeight="1">
      <c r="A93" s="48" t="s">
        <v>192</v>
      </c>
      <c r="B93" s="49">
        <v>4</v>
      </c>
      <c r="C93" s="49">
        <v>9</v>
      </c>
      <c r="D93" s="50" t="s">
        <v>241</v>
      </c>
      <c r="E93" s="51">
        <v>240</v>
      </c>
      <c r="F93" s="54"/>
      <c r="G93" s="54"/>
      <c r="H93" s="55"/>
    </row>
    <row r="94" spans="1:8" ht="31.5" customHeight="1">
      <c r="A94" s="48" t="s">
        <v>242</v>
      </c>
      <c r="B94" s="49">
        <v>4</v>
      </c>
      <c r="C94" s="49">
        <v>9</v>
      </c>
      <c r="D94" s="50" t="s">
        <v>243</v>
      </c>
      <c r="E94" s="44"/>
      <c r="F94" s="52">
        <f t="shared" si="16"/>
        <v>1686</v>
      </c>
      <c r="G94" s="52">
        <f t="shared" si="16"/>
        <v>2231</v>
      </c>
      <c r="H94" s="53">
        <f t="shared" si="16"/>
        <v>2274</v>
      </c>
    </row>
    <row r="95" spans="1:8" ht="32.1" customHeight="1">
      <c r="A95" s="48" t="s">
        <v>191</v>
      </c>
      <c r="B95" s="49">
        <v>4</v>
      </c>
      <c r="C95" s="49">
        <v>9</v>
      </c>
      <c r="D95" s="50" t="s">
        <v>243</v>
      </c>
      <c r="E95" s="51">
        <v>200</v>
      </c>
      <c r="F95" s="52">
        <f t="shared" si="16"/>
        <v>1686</v>
      </c>
      <c r="G95" s="52">
        <f>G96</f>
        <v>2231</v>
      </c>
      <c r="H95" s="53">
        <f>H96</f>
        <v>2274</v>
      </c>
    </row>
    <row r="96" spans="1:8" ht="32.1" customHeight="1">
      <c r="A96" s="48" t="s">
        <v>192</v>
      </c>
      <c r="B96" s="49">
        <v>4</v>
      </c>
      <c r="C96" s="49">
        <v>9</v>
      </c>
      <c r="D96" s="50" t="s">
        <v>243</v>
      </c>
      <c r="E96" s="51">
        <v>240</v>
      </c>
      <c r="F96" s="54">
        <v>1686</v>
      </c>
      <c r="G96" s="54">
        <v>2231</v>
      </c>
      <c r="H96" s="55">
        <v>2274</v>
      </c>
    </row>
    <row r="97" spans="1:8" ht="32.1" customHeight="1">
      <c r="A97" s="48" t="s">
        <v>244</v>
      </c>
      <c r="B97" s="49">
        <v>4</v>
      </c>
      <c r="C97" s="49">
        <v>9</v>
      </c>
      <c r="D97" s="50" t="s">
        <v>245</v>
      </c>
      <c r="E97" s="44"/>
      <c r="F97" s="52">
        <f t="shared" si="16"/>
        <v>100</v>
      </c>
      <c r="G97" s="52">
        <f t="shared" si="16"/>
        <v>100</v>
      </c>
      <c r="H97" s="53">
        <f t="shared" si="16"/>
        <v>100</v>
      </c>
    </row>
    <row r="98" spans="1:8" ht="32.1" customHeight="1">
      <c r="A98" s="48" t="s">
        <v>191</v>
      </c>
      <c r="B98" s="49">
        <v>4</v>
      </c>
      <c r="C98" s="49">
        <v>9</v>
      </c>
      <c r="D98" s="50" t="s">
        <v>245</v>
      </c>
      <c r="E98" s="51">
        <v>200</v>
      </c>
      <c r="F98" s="52">
        <f t="shared" si="16"/>
        <v>100</v>
      </c>
      <c r="G98" s="52">
        <f t="shared" si="16"/>
        <v>100</v>
      </c>
      <c r="H98" s="53">
        <f t="shared" si="16"/>
        <v>100</v>
      </c>
    </row>
    <row r="99" spans="1:8" ht="31.5">
      <c r="A99" s="48" t="s">
        <v>192</v>
      </c>
      <c r="B99" s="49">
        <v>4</v>
      </c>
      <c r="C99" s="49">
        <v>9</v>
      </c>
      <c r="D99" s="50" t="s">
        <v>245</v>
      </c>
      <c r="E99" s="51">
        <v>240</v>
      </c>
      <c r="F99" s="54">
        <v>100</v>
      </c>
      <c r="G99" s="54">
        <v>100</v>
      </c>
      <c r="H99" s="55">
        <v>100</v>
      </c>
    </row>
    <row r="100" spans="1:8" ht="48.75" hidden="1" customHeight="1">
      <c r="A100" s="62" t="s">
        <v>246</v>
      </c>
      <c r="B100" s="49">
        <v>4</v>
      </c>
      <c r="C100" s="49">
        <v>9</v>
      </c>
      <c r="D100" s="50" t="s">
        <v>247</v>
      </c>
      <c r="E100" s="51"/>
      <c r="F100" s="52">
        <f t="shared" ref="F100:H116" si="18">F101</f>
        <v>0</v>
      </c>
      <c r="G100" s="52">
        <f t="shared" ref="G100:H100" si="19">G101</f>
        <v>0</v>
      </c>
      <c r="H100" s="52">
        <f t="shared" si="19"/>
        <v>0</v>
      </c>
    </row>
    <row r="101" spans="1:8" ht="31.5" hidden="1">
      <c r="A101" s="48" t="s">
        <v>191</v>
      </c>
      <c r="B101" s="49">
        <v>4</v>
      </c>
      <c r="C101" s="49">
        <v>9</v>
      </c>
      <c r="D101" s="50" t="s">
        <v>247</v>
      </c>
      <c r="E101" s="51">
        <v>200</v>
      </c>
      <c r="F101" s="52">
        <f t="shared" si="18"/>
        <v>0</v>
      </c>
      <c r="G101" s="52">
        <f t="shared" si="18"/>
        <v>0</v>
      </c>
      <c r="H101" s="53">
        <f t="shared" si="18"/>
        <v>0</v>
      </c>
    </row>
    <row r="102" spans="1:8" ht="31.5" hidden="1">
      <c r="A102" s="48" t="s">
        <v>192</v>
      </c>
      <c r="B102" s="49">
        <v>4</v>
      </c>
      <c r="C102" s="49">
        <v>9</v>
      </c>
      <c r="D102" s="50" t="s">
        <v>247</v>
      </c>
      <c r="E102" s="51">
        <v>240</v>
      </c>
      <c r="F102" s="54"/>
      <c r="G102" s="54"/>
      <c r="H102" s="55"/>
    </row>
    <row r="103" spans="1:8" ht="31.5" hidden="1">
      <c r="A103" s="48" t="s">
        <v>248</v>
      </c>
      <c r="B103" s="49">
        <v>4</v>
      </c>
      <c r="C103" s="49">
        <v>9</v>
      </c>
      <c r="D103" s="50" t="s">
        <v>249</v>
      </c>
      <c r="E103" s="51"/>
      <c r="F103" s="52">
        <f t="shared" si="18"/>
        <v>0</v>
      </c>
      <c r="G103" s="52">
        <f t="shared" ref="G103:H103" si="20">G104</f>
        <v>0</v>
      </c>
      <c r="H103" s="52">
        <f t="shared" si="20"/>
        <v>0</v>
      </c>
    </row>
    <row r="104" spans="1:8" ht="17.25" hidden="1" customHeight="1">
      <c r="A104" s="48" t="s">
        <v>193</v>
      </c>
      <c r="B104" s="49">
        <v>4</v>
      </c>
      <c r="C104" s="49">
        <v>9</v>
      </c>
      <c r="D104" s="50" t="s">
        <v>249</v>
      </c>
      <c r="E104" s="51">
        <v>800</v>
      </c>
      <c r="F104" s="52">
        <f t="shared" si="18"/>
        <v>0</v>
      </c>
      <c r="G104" s="52">
        <f t="shared" si="18"/>
        <v>0</v>
      </c>
      <c r="H104" s="53">
        <f t="shared" si="18"/>
        <v>0</v>
      </c>
    </row>
    <row r="105" spans="1:8" ht="17.25" hidden="1" customHeight="1">
      <c r="A105" s="48" t="s">
        <v>194</v>
      </c>
      <c r="B105" s="49">
        <v>4</v>
      </c>
      <c r="C105" s="49">
        <v>9</v>
      </c>
      <c r="D105" s="50" t="s">
        <v>249</v>
      </c>
      <c r="E105" s="51">
        <v>850</v>
      </c>
      <c r="F105" s="54"/>
      <c r="G105" s="54"/>
      <c r="H105" s="55"/>
    </row>
    <row r="106" spans="1:8" ht="21.75" hidden="1" customHeight="1">
      <c r="A106" s="63" t="s">
        <v>250</v>
      </c>
      <c r="B106" s="49">
        <v>4</v>
      </c>
      <c r="C106" s="49">
        <v>9</v>
      </c>
      <c r="D106" s="50" t="s">
        <v>251</v>
      </c>
      <c r="E106" s="51"/>
      <c r="F106" s="52">
        <f t="shared" si="18"/>
        <v>0</v>
      </c>
      <c r="G106" s="52">
        <f t="shared" ref="G106:H106" si="21">G107</f>
        <v>0</v>
      </c>
      <c r="H106" s="52">
        <f t="shared" si="21"/>
        <v>0</v>
      </c>
    </row>
    <row r="107" spans="1:8" ht="32.1" hidden="1" customHeight="1">
      <c r="A107" s="48" t="s">
        <v>191</v>
      </c>
      <c r="B107" s="49">
        <v>4</v>
      </c>
      <c r="C107" s="49">
        <v>9</v>
      </c>
      <c r="D107" s="50" t="s">
        <v>251</v>
      </c>
      <c r="E107" s="51">
        <v>200</v>
      </c>
      <c r="F107" s="52">
        <f t="shared" si="18"/>
        <v>0</v>
      </c>
      <c r="G107" s="52">
        <f t="shared" si="18"/>
        <v>0</v>
      </c>
      <c r="H107" s="53">
        <f t="shared" si="18"/>
        <v>0</v>
      </c>
    </row>
    <row r="108" spans="1:8" ht="32.1" hidden="1" customHeight="1">
      <c r="A108" s="48" t="s">
        <v>192</v>
      </c>
      <c r="B108" s="49">
        <v>4</v>
      </c>
      <c r="C108" s="49">
        <v>9</v>
      </c>
      <c r="D108" s="50" t="s">
        <v>251</v>
      </c>
      <c r="E108" s="51">
        <v>240</v>
      </c>
      <c r="F108" s="54"/>
      <c r="G108" s="54"/>
      <c r="H108" s="55"/>
    </row>
    <row r="109" spans="1:8" ht="31.5" hidden="1">
      <c r="A109" s="48" t="s">
        <v>252</v>
      </c>
      <c r="B109" s="49">
        <v>4</v>
      </c>
      <c r="C109" s="49">
        <v>9</v>
      </c>
      <c r="D109" s="50" t="s">
        <v>253</v>
      </c>
      <c r="E109" s="51"/>
      <c r="F109" s="52">
        <f t="shared" si="18"/>
        <v>0</v>
      </c>
      <c r="G109" s="52">
        <f t="shared" ref="G109:H109" si="22">G110</f>
        <v>0</v>
      </c>
      <c r="H109" s="52">
        <f t="shared" si="22"/>
        <v>0</v>
      </c>
    </row>
    <row r="110" spans="1:8" ht="32.1" hidden="1" customHeight="1">
      <c r="A110" s="48" t="s">
        <v>191</v>
      </c>
      <c r="B110" s="49">
        <v>4</v>
      </c>
      <c r="C110" s="49">
        <v>9</v>
      </c>
      <c r="D110" s="50" t="s">
        <v>253</v>
      </c>
      <c r="E110" s="51">
        <v>200</v>
      </c>
      <c r="F110" s="52">
        <f t="shared" si="18"/>
        <v>0</v>
      </c>
      <c r="G110" s="52">
        <f t="shared" si="18"/>
        <v>0</v>
      </c>
      <c r="H110" s="53">
        <f t="shared" si="18"/>
        <v>0</v>
      </c>
    </row>
    <row r="111" spans="1:8" ht="32.1" hidden="1" customHeight="1">
      <c r="A111" s="48" t="s">
        <v>192</v>
      </c>
      <c r="B111" s="49">
        <v>4</v>
      </c>
      <c r="C111" s="49">
        <v>9</v>
      </c>
      <c r="D111" s="50" t="s">
        <v>253</v>
      </c>
      <c r="E111" s="51">
        <v>240</v>
      </c>
      <c r="F111" s="54"/>
      <c r="G111" s="54"/>
      <c r="H111" s="55"/>
    </row>
    <row r="112" spans="1:8" ht="47.25" hidden="1">
      <c r="A112" s="48" t="s">
        <v>254</v>
      </c>
      <c r="B112" s="49">
        <v>4</v>
      </c>
      <c r="C112" s="49">
        <v>9</v>
      </c>
      <c r="D112" s="50" t="s">
        <v>255</v>
      </c>
      <c r="E112" s="51"/>
      <c r="F112" s="52">
        <f t="shared" si="18"/>
        <v>0</v>
      </c>
      <c r="G112" s="52">
        <f t="shared" ref="G112:H112" si="23">G113</f>
        <v>0</v>
      </c>
      <c r="H112" s="52">
        <f t="shared" si="23"/>
        <v>0</v>
      </c>
    </row>
    <row r="113" spans="1:8" ht="31.5" hidden="1">
      <c r="A113" s="48" t="s">
        <v>191</v>
      </c>
      <c r="B113" s="49">
        <v>4</v>
      </c>
      <c r="C113" s="49">
        <v>9</v>
      </c>
      <c r="D113" s="50" t="s">
        <v>255</v>
      </c>
      <c r="E113" s="51">
        <v>200</v>
      </c>
      <c r="F113" s="52">
        <f t="shared" si="18"/>
        <v>0</v>
      </c>
      <c r="G113" s="52">
        <f t="shared" si="18"/>
        <v>0</v>
      </c>
      <c r="H113" s="53">
        <f t="shared" si="18"/>
        <v>0</v>
      </c>
    </row>
    <row r="114" spans="1:8" ht="31.5" hidden="1">
      <c r="A114" s="48" t="s">
        <v>192</v>
      </c>
      <c r="B114" s="49">
        <v>4</v>
      </c>
      <c r="C114" s="49">
        <v>9</v>
      </c>
      <c r="D114" s="50" t="s">
        <v>255</v>
      </c>
      <c r="E114" s="51">
        <v>240</v>
      </c>
      <c r="F114" s="54"/>
      <c r="G114" s="54"/>
      <c r="H114" s="55"/>
    </row>
    <row r="115" spans="1:8" ht="47.25" hidden="1">
      <c r="A115" s="48" t="s">
        <v>256</v>
      </c>
      <c r="B115" s="49">
        <v>4</v>
      </c>
      <c r="C115" s="49">
        <v>9</v>
      </c>
      <c r="D115" s="50" t="s">
        <v>257</v>
      </c>
      <c r="E115" s="51"/>
      <c r="F115" s="52">
        <f t="shared" si="18"/>
        <v>0</v>
      </c>
      <c r="G115" s="52">
        <f t="shared" ref="G115:H115" si="24">G116</f>
        <v>0</v>
      </c>
      <c r="H115" s="52">
        <f t="shared" si="24"/>
        <v>0</v>
      </c>
    </row>
    <row r="116" spans="1:8" ht="15.75" hidden="1">
      <c r="A116" s="48" t="s">
        <v>193</v>
      </c>
      <c r="B116" s="49">
        <v>4</v>
      </c>
      <c r="C116" s="49">
        <v>9</v>
      </c>
      <c r="D116" s="50" t="s">
        <v>257</v>
      </c>
      <c r="E116" s="51">
        <v>800</v>
      </c>
      <c r="F116" s="52">
        <f t="shared" si="18"/>
        <v>0</v>
      </c>
      <c r="G116" s="52">
        <f t="shared" si="18"/>
        <v>0</v>
      </c>
      <c r="H116" s="53">
        <f t="shared" si="18"/>
        <v>0</v>
      </c>
    </row>
    <row r="117" spans="1:8" ht="15.75" hidden="1">
      <c r="A117" s="48" t="s">
        <v>194</v>
      </c>
      <c r="B117" s="49">
        <v>4</v>
      </c>
      <c r="C117" s="49">
        <v>9</v>
      </c>
      <c r="D117" s="50" t="s">
        <v>257</v>
      </c>
      <c r="E117" s="51">
        <v>850</v>
      </c>
      <c r="F117" s="54"/>
      <c r="G117" s="54"/>
      <c r="H117" s="55"/>
    </row>
    <row r="118" spans="1:8" ht="15.75" hidden="1">
      <c r="A118" s="47" t="s">
        <v>178</v>
      </c>
      <c r="B118" s="42">
        <v>4</v>
      </c>
      <c r="C118" s="42">
        <v>9</v>
      </c>
      <c r="D118" s="43" t="s">
        <v>179</v>
      </c>
      <c r="E118" s="44"/>
      <c r="F118" s="45">
        <f>F119+F122+F125</f>
        <v>0</v>
      </c>
      <c r="G118" s="45">
        <f t="shared" ref="G118:H118" si="25">G119+G122+G125</f>
        <v>0</v>
      </c>
      <c r="H118" s="45">
        <f t="shared" si="25"/>
        <v>0</v>
      </c>
    </row>
    <row r="119" spans="1:8" ht="47.25" hidden="1">
      <c r="A119" s="48" t="s">
        <v>258</v>
      </c>
      <c r="B119" s="49">
        <v>4</v>
      </c>
      <c r="C119" s="49">
        <v>9</v>
      </c>
      <c r="D119" s="50" t="s">
        <v>259</v>
      </c>
      <c r="E119" s="51"/>
      <c r="F119" s="52">
        <f t="shared" ref="F119:H126" si="26">F120</f>
        <v>0</v>
      </c>
      <c r="G119" s="52">
        <f t="shared" si="26"/>
        <v>0</v>
      </c>
      <c r="H119" s="53">
        <f t="shared" si="26"/>
        <v>0</v>
      </c>
    </row>
    <row r="120" spans="1:8" ht="31.5" hidden="1">
      <c r="A120" s="48" t="s">
        <v>191</v>
      </c>
      <c r="B120" s="49">
        <v>4</v>
      </c>
      <c r="C120" s="49">
        <v>9</v>
      </c>
      <c r="D120" s="50" t="s">
        <v>259</v>
      </c>
      <c r="E120" s="51">
        <v>200</v>
      </c>
      <c r="F120" s="52">
        <f t="shared" si="26"/>
        <v>0</v>
      </c>
      <c r="G120" s="52">
        <f t="shared" si="26"/>
        <v>0</v>
      </c>
      <c r="H120" s="53">
        <f t="shared" si="26"/>
        <v>0</v>
      </c>
    </row>
    <row r="121" spans="1:8" ht="31.5" hidden="1">
      <c r="A121" s="48" t="s">
        <v>192</v>
      </c>
      <c r="B121" s="49">
        <v>4</v>
      </c>
      <c r="C121" s="49">
        <v>9</v>
      </c>
      <c r="D121" s="50" t="s">
        <v>259</v>
      </c>
      <c r="E121" s="51">
        <v>240</v>
      </c>
      <c r="F121" s="54"/>
      <c r="G121" s="54"/>
      <c r="H121" s="55"/>
    </row>
    <row r="122" spans="1:8" ht="31.5" hidden="1">
      <c r="A122" s="48" t="s">
        <v>240</v>
      </c>
      <c r="B122" s="49">
        <v>4</v>
      </c>
      <c r="C122" s="49">
        <v>9</v>
      </c>
      <c r="D122" s="50" t="s">
        <v>260</v>
      </c>
      <c r="E122" s="51"/>
      <c r="F122" s="52">
        <f t="shared" si="26"/>
        <v>0</v>
      </c>
      <c r="G122" s="52">
        <f>G123</f>
        <v>0</v>
      </c>
      <c r="H122" s="52">
        <f>H123</f>
        <v>0</v>
      </c>
    </row>
    <row r="123" spans="1:8" ht="31.5" hidden="1">
      <c r="A123" s="48" t="s">
        <v>191</v>
      </c>
      <c r="B123" s="49">
        <v>4</v>
      </c>
      <c r="C123" s="49">
        <v>9</v>
      </c>
      <c r="D123" s="50" t="s">
        <v>260</v>
      </c>
      <c r="E123" s="51">
        <v>200</v>
      </c>
      <c r="F123" s="52">
        <f t="shared" si="26"/>
        <v>0</v>
      </c>
      <c r="G123" s="52">
        <f t="shared" si="26"/>
        <v>0</v>
      </c>
      <c r="H123" s="53">
        <f t="shared" si="26"/>
        <v>0</v>
      </c>
    </row>
    <row r="124" spans="1:8" ht="31.5" hidden="1">
      <c r="A124" s="48" t="s">
        <v>192</v>
      </c>
      <c r="B124" s="49">
        <v>4</v>
      </c>
      <c r="C124" s="49">
        <v>9</v>
      </c>
      <c r="D124" s="50" t="s">
        <v>260</v>
      </c>
      <c r="E124" s="51">
        <v>240</v>
      </c>
      <c r="F124" s="54"/>
      <c r="G124" s="54"/>
      <c r="H124" s="55"/>
    </row>
    <row r="125" spans="1:8" ht="31.5" hidden="1">
      <c r="A125" s="48" t="s">
        <v>252</v>
      </c>
      <c r="B125" s="49">
        <v>4</v>
      </c>
      <c r="C125" s="49">
        <v>9</v>
      </c>
      <c r="D125" s="50" t="s">
        <v>261</v>
      </c>
      <c r="E125" s="51"/>
      <c r="F125" s="52">
        <f t="shared" si="26"/>
        <v>0</v>
      </c>
      <c r="G125" s="52">
        <f>G126</f>
        <v>0</v>
      </c>
      <c r="H125" s="52">
        <f>H126</f>
        <v>0</v>
      </c>
    </row>
    <row r="126" spans="1:8" ht="31.5" hidden="1">
      <c r="A126" s="48" t="s">
        <v>191</v>
      </c>
      <c r="B126" s="49">
        <v>4</v>
      </c>
      <c r="C126" s="49">
        <v>9</v>
      </c>
      <c r="D126" s="50" t="s">
        <v>261</v>
      </c>
      <c r="E126" s="51">
        <v>200</v>
      </c>
      <c r="F126" s="52">
        <f t="shared" si="26"/>
        <v>0</v>
      </c>
      <c r="G126" s="52">
        <f t="shared" si="26"/>
        <v>0</v>
      </c>
      <c r="H126" s="53">
        <f t="shared" si="26"/>
        <v>0</v>
      </c>
    </row>
    <row r="127" spans="1:8" ht="31.5" hidden="1">
      <c r="A127" s="48" t="s">
        <v>192</v>
      </c>
      <c r="B127" s="49">
        <v>4</v>
      </c>
      <c r="C127" s="49">
        <v>9</v>
      </c>
      <c r="D127" s="50" t="s">
        <v>261</v>
      </c>
      <c r="E127" s="51">
        <v>240</v>
      </c>
      <c r="F127" s="54"/>
      <c r="G127" s="54"/>
      <c r="H127" s="55"/>
    </row>
    <row r="128" spans="1:8" ht="15.75">
      <c r="A128" s="47" t="s">
        <v>262</v>
      </c>
      <c r="B128" s="42">
        <v>5</v>
      </c>
      <c r="C128" s="42" t="s">
        <v>176</v>
      </c>
      <c r="D128" s="43" t="s">
        <v>176</v>
      </c>
      <c r="E128" s="44" t="s">
        <v>176</v>
      </c>
      <c r="F128" s="45">
        <f>F129+F137+F146</f>
        <v>12240.016509999999</v>
      </c>
      <c r="G128" s="45">
        <f>G129+G137+G146</f>
        <v>4361.5958499999997</v>
      </c>
      <c r="H128" s="46">
        <f>H129+H137+H146</f>
        <v>4792.3108400000001</v>
      </c>
    </row>
    <row r="129" spans="1:8" ht="15.75">
      <c r="A129" s="47" t="s">
        <v>263</v>
      </c>
      <c r="B129" s="42">
        <v>5</v>
      </c>
      <c r="C129" s="42">
        <v>1</v>
      </c>
      <c r="D129" s="43" t="s">
        <v>176</v>
      </c>
      <c r="E129" s="44" t="s">
        <v>176</v>
      </c>
      <c r="F129" s="45">
        <f>F130</f>
        <v>13</v>
      </c>
      <c r="G129" s="45">
        <f>G130</f>
        <v>20</v>
      </c>
      <c r="H129" s="46">
        <f>H130</f>
        <v>20</v>
      </c>
    </row>
    <row r="130" spans="1:8" ht="15.75" hidden="1">
      <c r="A130" s="48" t="s">
        <v>264</v>
      </c>
      <c r="B130" s="49">
        <v>5</v>
      </c>
      <c r="C130" s="49">
        <v>1</v>
      </c>
      <c r="D130" s="50" t="s">
        <v>179</v>
      </c>
      <c r="E130" s="51"/>
      <c r="F130" s="52">
        <f>F131+F134</f>
        <v>13</v>
      </c>
      <c r="G130" s="52">
        <f>G131+G134</f>
        <v>20</v>
      </c>
      <c r="H130" s="53">
        <f>H131+H134</f>
        <v>20</v>
      </c>
    </row>
    <row r="131" spans="1:8" ht="15.75" hidden="1">
      <c r="A131" s="48" t="s">
        <v>265</v>
      </c>
      <c r="B131" s="49">
        <v>5</v>
      </c>
      <c r="C131" s="49">
        <v>1</v>
      </c>
      <c r="D131" s="50" t="s">
        <v>266</v>
      </c>
      <c r="E131" s="51"/>
      <c r="F131" s="52">
        <f t="shared" ref="F131:H135" si="27">F132</f>
        <v>0</v>
      </c>
      <c r="G131" s="52">
        <f t="shared" si="27"/>
        <v>0</v>
      </c>
      <c r="H131" s="53">
        <f t="shared" si="27"/>
        <v>0</v>
      </c>
    </row>
    <row r="132" spans="1:8" ht="31.5" hidden="1">
      <c r="A132" s="48" t="s">
        <v>191</v>
      </c>
      <c r="B132" s="49">
        <v>5</v>
      </c>
      <c r="C132" s="49">
        <v>1</v>
      </c>
      <c r="D132" s="50" t="s">
        <v>266</v>
      </c>
      <c r="E132" s="51">
        <v>200</v>
      </c>
      <c r="F132" s="52">
        <f t="shared" si="27"/>
        <v>0</v>
      </c>
      <c r="G132" s="52">
        <f t="shared" si="27"/>
        <v>0</v>
      </c>
      <c r="H132" s="53">
        <f t="shared" si="27"/>
        <v>0</v>
      </c>
    </row>
    <row r="133" spans="1:8" ht="31.5" hidden="1">
      <c r="A133" s="48" t="s">
        <v>192</v>
      </c>
      <c r="B133" s="49">
        <v>5</v>
      </c>
      <c r="C133" s="49">
        <v>1</v>
      </c>
      <c r="D133" s="50" t="s">
        <v>266</v>
      </c>
      <c r="E133" s="51">
        <v>240</v>
      </c>
      <c r="F133" s="54"/>
      <c r="G133" s="54"/>
      <c r="H133" s="55"/>
    </row>
    <row r="134" spans="1:8" ht="15.75">
      <c r="A134" s="48" t="s">
        <v>267</v>
      </c>
      <c r="B134" s="49">
        <v>5</v>
      </c>
      <c r="C134" s="49">
        <v>1</v>
      </c>
      <c r="D134" s="50" t="s">
        <v>268</v>
      </c>
      <c r="E134" s="51"/>
      <c r="F134" s="52">
        <f t="shared" si="27"/>
        <v>13</v>
      </c>
      <c r="G134" s="52">
        <f t="shared" si="27"/>
        <v>20</v>
      </c>
      <c r="H134" s="53">
        <f t="shared" si="27"/>
        <v>20</v>
      </c>
    </row>
    <row r="135" spans="1:8" ht="31.5">
      <c r="A135" s="48" t="s">
        <v>191</v>
      </c>
      <c r="B135" s="49">
        <v>5</v>
      </c>
      <c r="C135" s="49">
        <v>1</v>
      </c>
      <c r="D135" s="50" t="s">
        <v>268</v>
      </c>
      <c r="E135" s="51">
        <v>200</v>
      </c>
      <c r="F135" s="52">
        <f t="shared" si="27"/>
        <v>13</v>
      </c>
      <c r="G135" s="52">
        <f t="shared" si="27"/>
        <v>20</v>
      </c>
      <c r="H135" s="53">
        <f t="shared" si="27"/>
        <v>20</v>
      </c>
    </row>
    <row r="136" spans="1:8" ht="31.5">
      <c r="A136" s="48" t="s">
        <v>192</v>
      </c>
      <c r="B136" s="49">
        <v>5</v>
      </c>
      <c r="C136" s="49">
        <v>1</v>
      </c>
      <c r="D136" s="50" t="s">
        <v>268</v>
      </c>
      <c r="E136" s="51">
        <v>240</v>
      </c>
      <c r="F136" s="54">
        <v>13</v>
      </c>
      <c r="G136" s="54">
        <v>20</v>
      </c>
      <c r="H136" s="54">
        <v>20</v>
      </c>
    </row>
    <row r="137" spans="1:8" ht="15.75" hidden="1">
      <c r="A137" s="47" t="s">
        <v>269</v>
      </c>
      <c r="B137" s="42">
        <v>5</v>
      </c>
      <c r="C137" s="42">
        <v>2</v>
      </c>
      <c r="D137" s="43"/>
      <c r="E137" s="44" t="s">
        <v>176</v>
      </c>
      <c r="F137" s="45">
        <f>F138+F142</f>
        <v>0</v>
      </c>
      <c r="G137" s="45">
        <f>G138+G142</f>
        <v>0</v>
      </c>
      <c r="H137" s="46">
        <f>H138+H142</f>
        <v>0</v>
      </c>
    </row>
    <row r="138" spans="1:8" ht="31.5" hidden="1">
      <c r="A138" s="60" t="s">
        <v>270</v>
      </c>
      <c r="B138" s="42">
        <v>5</v>
      </c>
      <c r="C138" s="42">
        <v>2</v>
      </c>
      <c r="D138" s="43" t="s">
        <v>271</v>
      </c>
      <c r="E138" s="44"/>
      <c r="F138" s="45">
        <f t="shared" ref="F138:H144" si="28">F139</f>
        <v>0</v>
      </c>
      <c r="G138" s="45">
        <f t="shared" si="28"/>
        <v>0</v>
      </c>
      <c r="H138" s="46">
        <f t="shared" si="28"/>
        <v>0</v>
      </c>
    </row>
    <row r="139" spans="1:8" ht="15.75" hidden="1">
      <c r="A139" s="48" t="s">
        <v>272</v>
      </c>
      <c r="B139" s="49">
        <v>5</v>
      </c>
      <c r="C139" s="49">
        <v>2</v>
      </c>
      <c r="D139" s="50" t="s">
        <v>273</v>
      </c>
      <c r="E139" s="51"/>
      <c r="F139" s="52">
        <f t="shared" si="28"/>
        <v>0</v>
      </c>
      <c r="G139" s="52">
        <f t="shared" si="28"/>
        <v>0</v>
      </c>
      <c r="H139" s="53">
        <f t="shared" si="28"/>
        <v>0</v>
      </c>
    </row>
    <row r="140" spans="1:8" ht="31.5" hidden="1">
      <c r="A140" s="48" t="s">
        <v>191</v>
      </c>
      <c r="B140" s="49">
        <v>5</v>
      </c>
      <c r="C140" s="49">
        <v>2</v>
      </c>
      <c r="D140" s="50" t="s">
        <v>273</v>
      </c>
      <c r="E140" s="51">
        <v>200</v>
      </c>
      <c r="F140" s="52">
        <f t="shared" si="28"/>
        <v>0</v>
      </c>
      <c r="G140" s="52">
        <f t="shared" si="28"/>
        <v>0</v>
      </c>
      <c r="H140" s="53">
        <f t="shared" si="28"/>
        <v>0</v>
      </c>
    </row>
    <row r="141" spans="1:8" ht="31.5" hidden="1">
      <c r="A141" s="48" t="s">
        <v>192</v>
      </c>
      <c r="B141" s="49">
        <v>5</v>
      </c>
      <c r="C141" s="49">
        <v>2</v>
      </c>
      <c r="D141" s="50" t="s">
        <v>273</v>
      </c>
      <c r="E141" s="51">
        <v>240</v>
      </c>
      <c r="F141" s="54"/>
      <c r="G141" s="54"/>
      <c r="H141" s="55"/>
    </row>
    <row r="142" spans="1:8" ht="15.75" hidden="1">
      <c r="A142" s="47" t="s">
        <v>178</v>
      </c>
      <c r="B142" s="42">
        <v>5</v>
      </c>
      <c r="C142" s="42">
        <v>2</v>
      </c>
      <c r="D142" s="43" t="s">
        <v>179</v>
      </c>
      <c r="E142" s="44"/>
      <c r="F142" s="45">
        <f t="shared" si="28"/>
        <v>0</v>
      </c>
      <c r="G142" s="45">
        <f t="shared" si="28"/>
        <v>0</v>
      </c>
      <c r="H142" s="46">
        <f t="shared" si="28"/>
        <v>0</v>
      </c>
    </row>
    <row r="143" spans="1:8" ht="15.75" hidden="1">
      <c r="A143" s="48" t="s">
        <v>274</v>
      </c>
      <c r="B143" s="64">
        <v>5</v>
      </c>
      <c r="C143" s="64">
        <v>2</v>
      </c>
      <c r="D143" s="65" t="s">
        <v>275</v>
      </c>
      <c r="E143" s="66"/>
      <c r="F143" s="67">
        <f t="shared" si="28"/>
        <v>0</v>
      </c>
      <c r="G143" s="67">
        <f t="shared" si="28"/>
        <v>0</v>
      </c>
      <c r="H143" s="53">
        <f t="shared" si="28"/>
        <v>0</v>
      </c>
    </row>
    <row r="144" spans="1:8" ht="31.5" hidden="1">
      <c r="A144" s="68" t="s">
        <v>191</v>
      </c>
      <c r="B144" s="64">
        <v>5</v>
      </c>
      <c r="C144" s="64">
        <v>2</v>
      </c>
      <c r="D144" s="65" t="s">
        <v>275</v>
      </c>
      <c r="E144" s="66">
        <v>200</v>
      </c>
      <c r="F144" s="67">
        <f t="shared" si="28"/>
        <v>0</v>
      </c>
      <c r="G144" s="67">
        <f t="shared" si="28"/>
        <v>0</v>
      </c>
      <c r="H144" s="53">
        <f t="shared" si="28"/>
        <v>0</v>
      </c>
    </row>
    <row r="145" spans="1:8" ht="31.5" hidden="1">
      <c r="A145" s="68" t="s">
        <v>192</v>
      </c>
      <c r="B145" s="64">
        <v>5</v>
      </c>
      <c r="C145" s="64">
        <v>2</v>
      </c>
      <c r="D145" s="65" t="s">
        <v>275</v>
      </c>
      <c r="E145" s="66">
        <v>240</v>
      </c>
      <c r="F145" s="54"/>
      <c r="G145" s="54"/>
      <c r="H145" s="55"/>
    </row>
    <row r="146" spans="1:8" ht="15.75">
      <c r="A146" s="47" t="s">
        <v>276</v>
      </c>
      <c r="B146" s="42">
        <v>5</v>
      </c>
      <c r="C146" s="42">
        <v>3</v>
      </c>
      <c r="D146" s="43"/>
      <c r="E146" s="44"/>
      <c r="F146" s="45">
        <f>F147+F186</f>
        <v>12227.016509999999</v>
      </c>
      <c r="G146" s="45">
        <f>G147+G186</f>
        <v>4341.5958499999997</v>
      </c>
      <c r="H146" s="46">
        <f>H147+H186</f>
        <v>4772.3108400000001</v>
      </c>
    </row>
    <row r="147" spans="1:8" ht="31.5">
      <c r="A147" s="60" t="s">
        <v>277</v>
      </c>
      <c r="B147" s="42">
        <v>5</v>
      </c>
      <c r="C147" s="42">
        <v>3</v>
      </c>
      <c r="D147" s="43" t="s">
        <v>278</v>
      </c>
      <c r="E147" s="44" t="s">
        <v>176</v>
      </c>
      <c r="F147" s="45">
        <f>F148+F155+F159+F163</f>
        <v>12227.016509999999</v>
      </c>
      <c r="G147" s="45">
        <f>G148+G155+G159+G163</f>
        <v>4341.5958499999997</v>
      </c>
      <c r="H147" s="46">
        <f>H148+H155+H159+H163</f>
        <v>4772.3108400000001</v>
      </c>
    </row>
    <row r="148" spans="1:8" ht="31.5">
      <c r="A148" s="60" t="s">
        <v>279</v>
      </c>
      <c r="B148" s="42">
        <v>5</v>
      </c>
      <c r="C148" s="42">
        <v>3</v>
      </c>
      <c r="D148" s="43" t="s">
        <v>280</v>
      </c>
      <c r="E148" s="44"/>
      <c r="F148" s="45">
        <f>F149+F152</f>
        <v>400</v>
      </c>
      <c r="G148" s="45">
        <f t="shared" ref="G148:H148" si="29">G149+G152</f>
        <v>500</v>
      </c>
      <c r="H148" s="45">
        <f t="shared" si="29"/>
        <v>500</v>
      </c>
    </row>
    <row r="149" spans="1:8" ht="31.5">
      <c r="A149" s="48" t="s">
        <v>281</v>
      </c>
      <c r="B149" s="49">
        <v>5</v>
      </c>
      <c r="C149" s="49">
        <v>3</v>
      </c>
      <c r="D149" s="50" t="s">
        <v>282</v>
      </c>
      <c r="E149" s="51"/>
      <c r="F149" s="52">
        <f t="shared" ref="F149:H161" si="30">F150</f>
        <v>400</v>
      </c>
      <c r="G149" s="52">
        <f t="shared" si="30"/>
        <v>500</v>
      </c>
      <c r="H149" s="53">
        <f t="shared" si="30"/>
        <v>500</v>
      </c>
    </row>
    <row r="150" spans="1:8" ht="31.5">
      <c r="A150" s="48" t="s">
        <v>191</v>
      </c>
      <c r="B150" s="49">
        <v>5</v>
      </c>
      <c r="C150" s="49">
        <v>3</v>
      </c>
      <c r="D150" s="50" t="s">
        <v>282</v>
      </c>
      <c r="E150" s="51">
        <v>200</v>
      </c>
      <c r="F150" s="52">
        <f t="shared" si="30"/>
        <v>400</v>
      </c>
      <c r="G150" s="52">
        <f t="shared" si="30"/>
        <v>500</v>
      </c>
      <c r="H150" s="53">
        <f t="shared" si="30"/>
        <v>500</v>
      </c>
    </row>
    <row r="151" spans="1:8" ht="31.5">
      <c r="A151" s="48" t="s">
        <v>192</v>
      </c>
      <c r="B151" s="49">
        <v>5</v>
      </c>
      <c r="C151" s="49">
        <v>3</v>
      </c>
      <c r="D151" s="50" t="s">
        <v>282</v>
      </c>
      <c r="E151" s="51">
        <v>240</v>
      </c>
      <c r="F151" s="54">
        <f>400+72-72</f>
        <v>400</v>
      </c>
      <c r="G151" s="54">
        <v>500</v>
      </c>
      <c r="H151" s="55">
        <v>500</v>
      </c>
    </row>
    <row r="152" spans="1:8" ht="15.75" hidden="1">
      <c r="A152" s="48" t="s">
        <v>184</v>
      </c>
      <c r="B152" s="49">
        <v>5</v>
      </c>
      <c r="C152" s="49">
        <v>3</v>
      </c>
      <c r="D152" s="50" t="s">
        <v>283</v>
      </c>
      <c r="E152" s="51"/>
      <c r="F152" s="52">
        <f t="shared" si="30"/>
        <v>0</v>
      </c>
      <c r="G152" s="52">
        <f t="shared" si="30"/>
        <v>0</v>
      </c>
      <c r="H152" s="53">
        <f t="shared" si="30"/>
        <v>0</v>
      </c>
    </row>
    <row r="153" spans="1:8" ht="31.5" hidden="1">
      <c r="A153" s="48" t="s">
        <v>191</v>
      </c>
      <c r="B153" s="49">
        <v>5</v>
      </c>
      <c r="C153" s="49">
        <v>3</v>
      </c>
      <c r="D153" s="50" t="s">
        <v>283</v>
      </c>
      <c r="E153" s="51">
        <v>200</v>
      </c>
      <c r="F153" s="52">
        <f t="shared" si="30"/>
        <v>0</v>
      </c>
      <c r="G153" s="52">
        <f t="shared" si="30"/>
        <v>0</v>
      </c>
      <c r="H153" s="53">
        <f t="shared" si="30"/>
        <v>0</v>
      </c>
    </row>
    <row r="154" spans="1:8" ht="31.5" hidden="1">
      <c r="A154" s="48" t="s">
        <v>192</v>
      </c>
      <c r="B154" s="49">
        <v>5</v>
      </c>
      <c r="C154" s="49">
        <v>3</v>
      </c>
      <c r="D154" s="50" t="s">
        <v>283</v>
      </c>
      <c r="E154" s="51">
        <v>240</v>
      </c>
      <c r="F154" s="54"/>
      <c r="G154" s="54"/>
      <c r="H154" s="55"/>
    </row>
    <row r="155" spans="1:8" ht="31.5" hidden="1">
      <c r="A155" s="60" t="s">
        <v>284</v>
      </c>
      <c r="B155" s="42">
        <v>5</v>
      </c>
      <c r="C155" s="42">
        <v>3</v>
      </c>
      <c r="D155" s="43" t="s">
        <v>285</v>
      </c>
      <c r="E155" s="44"/>
      <c r="F155" s="45">
        <f t="shared" si="30"/>
        <v>0</v>
      </c>
      <c r="G155" s="45">
        <f t="shared" si="30"/>
        <v>0</v>
      </c>
      <c r="H155" s="46">
        <f t="shared" si="30"/>
        <v>0</v>
      </c>
    </row>
    <row r="156" spans="1:8" ht="15.75" hidden="1">
      <c r="A156" s="48" t="s">
        <v>286</v>
      </c>
      <c r="B156" s="49">
        <v>5</v>
      </c>
      <c r="C156" s="49">
        <v>3</v>
      </c>
      <c r="D156" s="50" t="s">
        <v>287</v>
      </c>
      <c r="E156" s="51"/>
      <c r="F156" s="52">
        <f t="shared" si="30"/>
        <v>0</v>
      </c>
      <c r="G156" s="52">
        <f t="shared" si="30"/>
        <v>0</v>
      </c>
      <c r="H156" s="53">
        <f t="shared" si="30"/>
        <v>0</v>
      </c>
    </row>
    <row r="157" spans="1:8" ht="31.5" hidden="1">
      <c r="A157" s="48" t="s">
        <v>191</v>
      </c>
      <c r="B157" s="49">
        <v>5</v>
      </c>
      <c r="C157" s="49">
        <v>3</v>
      </c>
      <c r="D157" s="50" t="s">
        <v>287</v>
      </c>
      <c r="E157" s="51">
        <v>200</v>
      </c>
      <c r="F157" s="52">
        <f t="shared" si="30"/>
        <v>0</v>
      </c>
      <c r="G157" s="52">
        <f t="shared" si="30"/>
        <v>0</v>
      </c>
      <c r="H157" s="53">
        <f t="shared" si="30"/>
        <v>0</v>
      </c>
    </row>
    <row r="158" spans="1:8" ht="31.5" hidden="1">
      <c r="A158" s="48" t="s">
        <v>192</v>
      </c>
      <c r="B158" s="49">
        <v>5</v>
      </c>
      <c r="C158" s="49">
        <v>3</v>
      </c>
      <c r="D158" s="50" t="s">
        <v>287</v>
      </c>
      <c r="E158" s="51">
        <v>240</v>
      </c>
      <c r="F158" s="54"/>
      <c r="G158" s="54"/>
      <c r="H158" s="55"/>
    </row>
    <row r="159" spans="1:8" ht="47.25" hidden="1">
      <c r="A159" s="60" t="s">
        <v>288</v>
      </c>
      <c r="B159" s="42">
        <v>5</v>
      </c>
      <c r="C159" s="42">
        <v>3</v>
      </c>
      <c r="D159" s="43" t="s">
        <v>289</v>
      </c>
      <c r="E159" s="44"/>
      <c r="F159" s="45">
        <f t="shared" si="30"/>
        <v>0</v>
      </c>
      <c r="G159" s="45">
        <f t="shared" si="30"/>
        <v>0</v>
      </c>
      <c r="H159" s="46">
        <f t="shared" si="30"/>
        <v>0</v>
      </c>
    </row>
    <row r="160" spans="1:8" ht="31.5" hidden="1">
      <c r="A160" s="48" t="s">
        <v>290</v>
      </c>
      <c r="B160" s="49">
        <v>5</v>
      </c>
      <c r="C160" s="49">
        <v>3</v>
      </c>
      <c r="D160" s="50" t="s">
        <v>291</v>
      </c>
      <c r="E160" s="51"/>
      <c r="F160" s="52">
        <f t="shared" si="30"/>
        <v>0</v>
      </c>
      <c r="G160" s="52">
        <f t="shared" si="30"/>
        <v>0</v>
      </c>
      <c r="H160" s="53">
        <f t="shared" si="30"/>
        <v>0</v>
      </c>
    </row>
    <row r="161" spans="1:8" ht="31.5" hidden="1">
      <c r="A161" s="48" t="s">
        <v>191</v>
      </c>
      <c r="B161" s="49">
        <v>5</v>
      </c>
      <c r="C161" s="49">
        <v>3</v>
      </c>
      <c r="D161" s="50" t="s">
        <v>291</v>
      </c>
      <c r="E161" s="51">
        <v>200</v>
      </c>
      <c r="F161" s="52">
        <f t="shared" si="30"/>
        <v>0</v>
      </c>
      <c r="G161" s="52">
        <f t="shared" si="30"/>
        <v>0</v>
      </c>
      <c r="H161" s="53">
        <f t="shared" si="30"/>
        <v>0</v>
      </c>
    </row>
    <row r="162" spans="1:8" ht="31.5" hidden="1">
      <c r="A162" s="48" t="s">
        <v>192</v>
      </c>
      <c r="B162" s="49">
        <v>5</v>
      </c>
      <c r="C162" s="49">
        <v>3</v>
      </c>
      <c r="D162" s="50" t="s">
        <v>291</v>
      </c>
      <c r="E162" s="51">
        <v>240</v>
      </c>
      <c r="F162" s="54"/>
      <c r="G162" s="54"/>
      <c r="H162" s="55"/>
    </row>
    <row r="163" spans="1:8" ht="47.25">
      <c r="A163" s="60" t="s">
        <v>292</v>
      </c>
      <c r="B163" s="42">
        <v>5</v>
      </c>
      <c r="C163" s="42">
        <v>3</v>
      </c>
      <c r="D163" s="43" t="s">
        <v>293</v>
      </c>
      <c r="E163" s="44"/>
      <c r="F163" s="45">
        <f>F164+F167+F170+F173+F176+F179+F182</f>
        <v>11827.016509999999</v>
      </c>
      <c r="G163" s="45">
        <f t="shared" ref="G163:H163" si="31">G164+G167+G170+G173+G176+G179+G182</f>
        <v>3841.5958500000002</v>
      </c>
      <c r="H163" s="45">
        <f t="shared" si="31"/>
        <v>4272.3108400000001</v>
      </c>
    </row>
    <row r="164" spans="1:8" ht="31.5">
      <c r="A164" s="48" t="s">
        <v>294</v>
      </c>
      <c r="B164" s="49">
        <v>5</v>
      </c>
      <c r="C164" s="49">
        <v>3</v>
      </c>
      <c r="D164" s="50" t="s">
        <v>295</v>
      </c>
      <c r="E164" s="51"/>
      <c r="F164" s="52">
        <f t="shared" ref="F164:H180" si="32">F165</f>
        <v>8971.4</v>
      </c>
      <c r="G164" s="52">
        <f t="shared" si="32"/>
        <v>1100</v>
      </c>
      <c r="H164" s="53">
        <f t="shared" si="32"/>
        <v>1500</v>
      </c>
    </row>
    <row r="165" spans="1:8" ht="31.5">
      <c r="A165" s="48" t="s">
        <v>191</v>
      </c>
      <c r="B165" s="49">
        <v>5</v>
      </c>
      <c r="C165" s="49">
        <v>3</v>
      </c>
      <c r="D165" s="50" t="s">
        <v>295</v>
      </c>
      <c r="E165" s="51">
        <v>200</v>
      </c>
      <c r="F165" s="52">
        <f t="shared" si="32"/>
        <v>8971.4</v>
      </c>
      <c r="G165" s="52">
        <f t="shared" si="32"/>
        <v>1100</v>
      </c>
      <c r="H165" s="53">
        <f t="shared" si="32"/>
        <v>1500</v>
      </c>
    </row>
    <row r="166" spans="1:8" ht="31.5">
      <c r="A166" s="48" t="s">
        <v>192</v>
      </c>
      <c r="B166" s="49">
        <v>5</v>
      </c>
      <c r="C166" s="49">
        <v>3</v>
      </c>
      <c r="D166" s="50" t="s">
        <v>295</v>
      </c>
      <c r="E166" s="51">
        <v>240</v>
      </c>
      <c r="F166" s="54">
        <f>9000-28.6</f>
        <v>8971.4</v>
      </c>
      <c r="G166" s="54">
        <v>1100</v>
      </c>
      <c r="H166" s="55">
        <v>1500</v>
      </c>
    </row>
    <row r="167" spans="1:8" ht="15.75" hidden="1">
      <c r="A167" s="48" t="s">
        <v>296</v>
      </c>
      <c r="B167" s="49">
        <v>5</v>
      </c>
      <c r="C167" s="49">
        <v>3</v>
      </c>
      <c r="D167" s="50" t="s">
        <v>297</v>
      </c>
      <c r="E167" s="51"/>
      <c r="F167" s="52">
        <f t="shared" si="32"/>
        <v>0</v>
      </c>
      <c r="G167" s="52">
        <f>G168</f>
        <v>0</v>
      </c>
      <c r="H167" s="52">
        <f>H168</f>
        <v>0</v>
      </c>
    </row>
    <row r="168" spans="1:8" ht="31.5" hidden="1">
      <c r="A168" s="48" t="s">
        <v>191</v>
      </c>
      <c r="B168" s="49">
        <v>5</v>
      </c>
      <c r="C168" s="49">
        <v>3</v>
      </c>
      <c r="D168" s="50" t="s">
        <v>297</v>
      </c>
      <c r="E168" s="51">
        <v>200</v>
      </c>
      <c r="F168" s="52">
        <f t="shared" si="32"/>
        <v>0</v>
      </c>
      <c r="G168" s="52">
        <f t="shared" si="32"/>
        <v>0</v>
      </c>
      <c r="H168" s="53">
        <f t="shared" si="32"/>
        <v>0</v>
      </c>
    </row>
    <row r="169" spans="1:8" ht="31.5" hidden="1">
      <c r="A169" s="48" t="s">
        <v>192</v>
      </c>
      <c r="B169" s="49">
        <v>5</v>
      </c>
      <c r="C169" s="49">
        <v>3</v>
      </c>
      <c r="D169" s="50" t="s">
        <v>297</v>
      </c>
      <c r="E169" s="51">
        <v>240</v>
      </c>
      <c r="F169" s="54"/>
      <c r="G169" s="54"/>
      <c r="H169" s="55"/>
    </row>
    <row r="170" spans="1:8" ht="31.5" hidden="1">
      <c r="A170" s="48" t="s">
        <v>240</v>
      </c>
      <c r="B170" s="49">
        <v>5</v>
      </c>
      <c r="C170" s="49">
        <v>3</v>
      </c>
      <c r="D170" s="50" t="s">
        <v>298</v>
      </c>
      <c r="E170" s="51"/>
      <c r="F170" s="52">
        <f t="shared" si="32"/>
        <v>0</v>
      </c>
      <c r="G170" s="52">
        <f>G171</f>
        <v>0</v>
      </c>
      <c r="H170" s="52">
        <f>H171</f>
        <v>0</v>
      </c>
    </row>
    <row r="171" spans="1:8" ht="31.5" hidden="1">
      <c r="A171" s="48" t="s">
        <v>191</v>
      </c>
      <c r="B171" s="49">
        <v>5</v>
      </c>
      <c r="C171" s="49">
        <v>3</v>
      </c>
      <c r="D171" s="50" t="s">
        <v>298</v>
      </c>
      <c r="E171" s="51">
        <v>200</v>
      </c>
      <c r="F171" s="52">
        <f t="shared" si="32"/>
        <v>0</v>
      </c>
      <c r="G171" s="52">
        <f t="shared" si="32"/>
        <v>0</v>
      </c>
      <c r="H171" s="53">
        <f t="shared" si="32"/>
        <v>0</v>
      </c>
    </row>
    <row r="172" spans="1:8" ht="31.5" hidden="1">
      <c r="A172" s="48" t="s">
        <v>192</v>
      </c>
      <c r="B172" s="49">
        <v>5</v>
      </c>
      <c r="C172" s="49">
        <v>3</v>
      </c>
      <c r="D172" s="50" t="s">
        <v>298</v>
      </c>
      <c r="E172" s="51">
        <v>240</v>
      </c>
      <c r="F172" s="54"/>
      <c r="G172" s="54"/>
      <c r="H172" s="55"/>
    </row>
    <row r="173" spans="1:8" ht="15.75" hidden="1">
      <c r="A173" s="48" t="s">
        <v>184</v>
      </c>
      <c r="B173" s="49">
        <v>5</v>
      </c>
      <c r="C173" s="49">
        <v>3</v>
      </c>
      <c r="D173" s="50" t="s">
        <v>299</v>
      </c>
      <c r="E173" s="51"/>
      <c r="F173" s="52">
        <f t="shared" si="32"/>
        <v>0</v>
      </c>
      <c r="G173" s="52">
        <f t="shared" si="32"/>
        <v>0</v>
      </c>
      <c r="H173" s="53">
        <f t="shared" si="32"/>
        <v>0</v>
      </c>
    </row>
    <row r="174" spans="1:8" ht="31.5" hidden="1">
      <c r="A174" s="48" t="s">
        <v>191</v>
      </c>
      <c r="B174" s="49">
        <v>5</v>
      </c>
      <c r="C174" s="49">
        <v>3</v>
      </c>
      <c r="D174" s="50" t="s">
        <v>299</v>
      </c>
      <c r="E174" s="51">
        <v>200</v>
      </c>
      <c r="F174" s="52">
        <f t="shared" si="32"/>
        <v>0</v>
      </c>
      <c r="G174" s="52">
        <f t="shared" si="32"/>
        <v>0</v>
      </c>
      <c r="H174" s="53">
        <f t="shared" si="32"/>
        <v>0</v>
      </c>
    </row>
    <row r="175" spans="1:8" ht="31.5" hidden="1">
      <c r="A175" s="48" t="s">
        <v>192</v>
      </c>
      <c r="B175" s="49">
        <v>5</v>
      </c>
      <c r="C175" s="49">
        <v>3</v>
      </c>
      <c r="D175" s="50" t="s">
        <v>299</v>
      </c>
      <c r="E175" s="51">
        <v>240</v>
      </c>
      <c r="F175" s="54"/>
      <c r="G175" s="54"/>
      <c r="H175" s="55"/>
    </row>
    <row r="176" spans="1:8" ht="15.75" hidden="1">
      <c r="A176" s="48" t="s">
        <v>300</v>
      </c>
      <c r="B176" s="49">
        <v>5</v>
      </c>
      <c r="C176" s="49">
        <v>3</v>
      </c>
      <c r="D176" s="50" t="s">
        <v>301</v>
      </c>
      <c r="E176" s="51"/>
      <c r="F176" s="52">
        <f t="shared" si="32"/>
        <v>0</v>
      </c>
      <c r="G176" s="52">
        <f>G177</f>
        <v>0</v>
      </c>
      <c r="H176" s="52">
        <f>H177</f>
        <v>0</v>
      </c>
    </row>
    <row r="177" spans="1:8" ht="31.5" hidden="1">
      <c r="A177" s="48" t="s">
        <v>191</v>
      </c>
      <c r="B177" s="49">
        <v>5</v>
      </c>
      <c r="C177" s="49">
        <v>3</v>
      </c>
      <c r="D177" s="50" t="s">
        <v>301</v>
      </c>
      <c r="E177" s="51">
        <v>200</v>
      </c>
      <c r="F177" s="52">
        <f t="shared" si="32"/>
        <v>0</v>
      </c>
      <c r="G177" s="52">
        <f t="shared" si="32"/>
        <v>0</v>
      </c>
      <c r="H177" s="53">
        <f t="shared" si="32"/>
        <v>0</v>
      </c>
    </row>
    <row r="178" spans="1:8" ht="31.5" hidden="1">
      <c r="A178" s="48" t="s">
        <v>192</v>
      </c>
      <c r="B178" s="49">
        <v>5</v>
      </c>
      <c r="C178" s="49">
        <v>3</v>
      </c>
      <c r="D178" s="50" t="s">
        <v>301</v>
      </c>
      <c r="E178" s="51">
        <v>240</v>
      </c>
      <c r="F178" s="54"/>
      <c r="G178" s="54"/>
      <c r="H178" s="55"/>
    </row>
    <row r="179" spans="1:8" ht="31.5" hidden="1">
      <c r="A179" s="48" t="s">
        <v>252</v>
      </c>
      <c r="B179" s="49">
        <v>5</v>
      </c>
      <c r="C179" s="49">
        <v>3</v>
      </c>
      <c r="D179" s="50" t="s">
        <v>302</v>
      </c>
      <c r="E179" s="51"/>
      <c r="F179" s="52">
        <f t="shared" si="32"/>
        <v>0</v>
      </c>
      <c r="G179" s="52">
        <f>G180</f>
        <v>0</v>
      </c>
      <c r="H179" s="52">
        <f>H180</f>
        <v>0</v>
      </c>
    </row>
    <row r="180" spans="1:8" ht="31.5" hidden="1">
      <c r="A180" s="48" t="s">
        <v>191</v>
      </c>
      <c r="B180" s="49">
        <v>5</v>
      </c>
      <c r="C180" s="49">
        <v>3</v>
      </c>
      <c r="D180" s="50" t="s">
        <v>302</v>
      </c>
      <c r="E180" s="51">
        <v>200</v>
      </c>
      <c r="F180" s="52">
        <f t="shared" si="32"/>
        <v>0</v>
      </c>
      <c r="G180" s="52">
        <f t="shared" si="32"/>
        <v>0</v>
      </c>
      <c r="H180" s="53">
        <f t="shared" si="32"/>
        <v>0</v>
      </c>
    </row>
    <row r="181" spans="1:8" ht="31.5" hidden="1">
      <c r="A181" s="48" t="s">
        <v>192</v>
      </c>
      <c r="B181" s="49">
        <v>5</v>
      </c>
      <c r="C181" s="49">
        <v>3</v>
      </c>
      <c r="D181" s="50" t="s">
        <v>302</v>
      </c>
      <c r="E181" s="51">
        <v>240</v>
      </c>
      <c r="F181" s="54"/>
      <c r="G181" s="54"/>
      <c r="H181" s="55"/>
    </row>
    <row r="182" spans="1:8" ht="31.5">
      <c r="A182" s="69" t="s">
        <v>303</v>
      </c>
      <c r="B182" s="70">
        <v>5</v>
      </c>
      <c r="C182" s="71">
        <v>3</v>
      </c>
      <c r="D182" s="72" t="s">
        <v>304</v>
      </c>
      <c r="E182" s="72"/>
      <c r="F182" s="73">
        <f>F183+F186+F189</f>
        <v>2855.6165099999998</v>
      </c>
      <c r="G182" s="73">
        <f t="shared" ref="G182:H182" si="33">G183+G186+G189</f>
        <v>2741.5958500000002</v>
      </c>
      <c r="H182" s="73">
        <f t="shared" si="33"/>
        <v>2772.3108400000001</v>
      </c>
    </row>
    <row r="183" spans="1:8" s="74" customFormat="1" ht="15.75">
      <c r="A183" s="75" t="s">
        <v>305</v>
      </c>
      <c r="B183" s="70">
        <v>5</v>
      </c>
      <c r="C183" s="71">
        <v>3</v>
      </c>
      <c r="D183" s="72" t="s">
        <v>306</v>
      </c>
      <c r="E183" s="72"/>
      <c r="F183" s="73">
        <f t="shared" ref="F183:F184" si="34">F184</f>
        <v>2855.6165099999998</v>
      </c>
      <c r="G183" s="76">
        <f t="shared" ref="G183:H184" si="35">G184</f>
        <v>2741.5958500000002</v>
      </c>
      <c r="H183" s="76">
        <f t="shared" si="35"/>
        <v>2772.3108400000001</v>
      </c>
    </row>
    <row r="184" spans="1:8" ht="31.5">
      <c r="A184" s="77" t="s">
        <v>307</v>
      </c>
      <c r="B184" s="78">
        <v>5</v>
      </c>
      <c r="C184" s="79">
        <v>3</v>
      </c>
      <c r="D184" s="80" t="s">
        <v>306</v>
      </c>
      <c r="E184" s="80">
        <v>200</v>
      </c>
      <c r="F184" s="81">
        <f t="shared" si="34"/>
        <v>2855.6165099999998</v>
      </c>
      <c r="G184" s="67">
        <f t="shared" si="35"/>
        <v>2741.5958500000002</v>
      </c>
      <c r="H184" s="67">
        <f t="shared" si="35"/>
        <v>2772.3108400000001</v>
      </c>
    </row>
    <row r="185" spans="1:8" ht="31.5">
      <c r="A185" s="77" t="s">
        <v>192</v>
      </c>
      <c r="B185" s="78">
        <v>5</v>
      </c>
      <c r="C185" s="79">
        <v>3</v>
      </c>
      <c r="D185" s="80" t="s">
        <v>306</v>
      </c>
      <c r="E185" s="80">
        <v>240</v>
      </c>
      <c r="F185" s="82">
        <f>2827.01651+28.6</f>
        <v>2855.6165099999998</v>
      </c>
      <c r="G185" s="83">
        <f>2714.09585+27.5</f>
        <v>2741.5958500000002</v>
      </c>
      <c r="H185" s="83">
        <f>2744.51084+27.8</f>
        <v>2772.3108400000001</v>
      </c>
    </row>
    <row r="186" spans="1:8" ht="15.75" hidden="1">
      <c r="A186" s="47" t="s">
        <v>178</v>
      </c>
      <c r="B186" s="42">
        <v>5</v>
      </c>
      <c r="C186" s="42">
        <v>3</v>
      </c>
      <c r="D186" s="43" t="s">
        <v>179</v>
      </c>
      <c r="E186" s="44" t="s">
        <v>176</v>
      </c>
      <c r="F186" s="45">
        <f>F187+F190+F193+F196+F199</f>
        <v>0</v>
      </c>
      <c r="G186" s="45">
        <f>G187+G190+G193+G196</f>
        <v>0</v>
      </c>
      <c r="H186" s="46">
        <f>H187+H190+H193+H196</f>
        <v>0</v>
      </c>
    </row>
    <row r="187" spans="1:8" ht="15.75" hidden="1">
      <c r="A187" s="48" t="s">
        <v>308</v>
      </c>
      <c r="B187" s="49">
        <v>5</v>
      </c>
      <c r="C187" s="49">
        <v>3</v>
      </c>
      <c r="D187" s="50" t="s">
        <v>309</v>
      </c>
      <c r="E187" s="51"/>
      <c r="F187" s="52">
        <f t="shared" ref="F187:H201" si="36">F188</f>
        <v>0</v>
      </c>
      <c r="G187" s="52">
        <f t="shared" si="36"/>
        <v>0</v>
      </c>
      <c r="H187" s="53">
        <f t="shared" si="36"/>
        <v>0</v>
      </c>
    </row>
    <row r="188" spans="1:8" ht="31.5" hidden="1">
      <c r="A188" s="48" t="s">
        <v>191</v>
      </c>
      <c r="B188" s="49">
        <v>5</v>
      </c>
      <c r="C188" s="49">
        <v>3</v>
      </c>
      <c r="D188" s="50" t="s">
        <v>309</v>
      </c>
      <c r="E188" s="51">
        <v>200</v>
      </c>
      <c r="F188" s="52">
        <f t="shared" si="36"/>
        <v>0</v>
      </c>
      <c r="G188" s="52">
        <f t="shared" si="36"/>
        <v>0</v>
      </c>
      <c r="H188" s="53">
        <f t="shared" si="36"/>
        <v>0</v>
      </c>
    </row>
    <row r="189" spans="1:8" ht="31.5" hidden="1">
      <c r="A189" s="48" t="s">
        <v>192</v>
      </c>
      <c r="B189" s="49">
        <v>5</v>
      </c>
      <c r="C189" s="49">
        <v>3</v>
      </c>
      <c r="D189" s="50" t="s">
        <v>309</v>
      </c>
      <c r="E189" s="51">
        <v>240</v>
      </c>
      <c r="F189" s="52"/>
      <c r="G189" s="52"/>
      <c r="H189" s="53"/>
    </row>
    <row r="190" spans="1:8" ht="15.75" hidden="1">
      <c r="A190" s="48" t="s">
        <v>310</v>
      </c>
      <c r="B190" s="49">
        <v>5</v>
      </c>
      <c r="C190" s="49">
        <v>3</v>
      </c>
      <c r="D190" s="50" t="s">
        <v>311</v>
      </c>
      <c r="E190" s="51"/>
      <c r="F190" s="52">
        <f t="shared" si="36"/>
        <v>0</v>
      </c>
      <c r="G190" s="52">
        <f t="shared" si="36"/>
        <v>0</v>
      </c>
      <c r="H190" s="53">
        <f t="shared" si="36"/>
        <v>0</v>
      </c>
    </row>
    <row r="191" spans="1:8" ht="31.5" hidden="1">
      <c r="A191" s="48" t="s">
        <v>191</v>
      </c>
      <c r="B191" s="49">
        <v>5</v>
      </c>
      <c r="C191" s="49">
        <v>3</v>
      </c>
      <c r="D191" s="50" t="s">
        <v>311</v>
      </c>
      <c r="E191" s="51">
        <v>200</v>
      </c>
      <c r="F191" s="52">
        <f t="shared" si="36"/>
        <v>0</v>
      </c>
      <c r="G191" s="52">
        <f t="shared" si="36"/>
        <v>0</v>
      </c>
      <c r="H191" s="53">
        <f t="shared" si="36"/>
        <v>0</v>
      </c>
    </row>
    <row r="192" spans="1:8" ht="31.5" hidden="1">
      <c r="A192" s="48" t="s">
        <v>192</v>
      </c>
      <c r="B192" s="49">
        <v>5</v>
      </c>
      <c r="C192" s="49">
        <v>3</v>
      </c>
      <c r="D192" s="50" t="s">
        <v>311</v>
      </c>
      <c r="E192" s="51">
        <v>240</v>
      </c>
      <c r="F192" s="54"/>
      <c r="G192" s="54"/>
      <c r="H192" s="55"/>
    </row>
    <row r="193" spans="1:8" ht="15.75" hidden="1">
      <c r="A193" s="48" t="s">
        <v>312</v>
      </c>
      <c r="B193" s="49">
        <v>5</v>
      </c>
      <c r="C193" s="49">
        <v>3</v>
      </c>
      <c r="D193" s="50" t="s">
        <v>313</v>
      </c>
      <c r="E193" s="51"/>
      <c r="F193" s="52">
        <f t="shared" si="36"/>
        <v>0</v>
      </c>
      <c r="G193" s="52">
        <f t="shared" si="36"/>
        <v>0</v>
      </c>
      <c r="H193" s="53">
        <f t="shared" si="36"/>
        <v>0</v>
      </c>
    </row>
    <row r="194" spans="1:8" ht="31.5" hidden="1">
      <c r="A194" s="48" t="s">
        <v>191</v>
      </c>
      <c r="B194" s="49">
        <v>5</v>
      </c>
      <c r="C194" s="49">
        <v>3</v>
      </c>
      <c r="D194" s="50" t="s">
        <v>313</v>
      </c>
      <c r="E194" s="51">
        <v>200</v>
      </c>
      <c r="F194" s="52">
        <f t="shared" si="36"/>
        <v>0</v>
      </c>
      <c r="G194" s="52">
        <f t="shared" si="36"/>
        <v>0</v>
      </c>
      <c r="H194" s="53">
        <f t="shared" si="36"/>
        <v>0</v>
      </c>
    </row>
    <row r="195" spans="1:8" ht="31.5" hidden="1">
      <c r="A195" s="48" t="s">
        <v>192</v>
      </c>
      <c r="B195" s="49">
        <v>5</v>
      </c>
      <c r="C195" s="49">
        <v>3</v>
      </c>
      <c r="D195" s="50" t="s">
        <v>313</v>
      </c>
      <c r="E195" s="51">
        <v>240</v>
      </c>
      <c r="F195" s="54"/>
      <c r="G195" s="54"/>
      <c r="H195" s="55"/>
    </row>
    <row r="196" spans="1:8" ht="15.75" hidden="1">
      <c r="A196" s="48" t="s">
        <v>314</v>
      </c>
      <c r="B196" s="49">
        <v>5</v>
      </c>
      <c r="C196" s="49">
        <v>3</v>
      </c>
      <c r="D196" s="50" t="s">
        <v>315</v>
      </c>
      <c r="E196" s="51"/>
      <c r="F196" s="52">
        <f t="shared" si="36"/>
        <v>0</v>
      </c>
      <c r="G196" s="52">
        <f t="shared" si="36"/>
        <v>0</v>
      </c>
      <c r="H196" s="53">
        <f t="shared" si="36"/>
        <v>0</v>
      </c>
    </row>
    <row r="197" spans="1:8" ht="31.5" hidden="1">
      <c r="A197" s="48" t="s">
        <v>191</v>
      </c>
      <c r="B197" s="49">
        <v>5</v>
      </c>
      <c r="C197" s="49">
        <v>3</v>
      </c>
      <c r="D197" s="50" t="s">
        <v>315</v>
      </c>
      <c r="E197" s="51">
        <v>200</v>
      </c>
      <c r="F197" s="52">
        <f t="shared" si="36"/>
        <v>0</v>
      </c>
      <c r="G197" s="52">
        <f t="shared" si="36"/>
        <v>0</v>
      </c>
      <c r="H197" s="53">
        <f t="shared" si="36"/>
        <v>0</v>
      </c>
    </row>
    <row r="198" spans="1:8" ht="31.5" hidden="1">
      <c r="A198" s="48" t="s">
        <v>192</v>
      </c>
      <c r="B198" s="49">
        <v>5</v>
      </c>
      <c r="C198" s="49">
        <v>3</v>
      </c>
      <c r="D198" s="50" t="s">
        <v>315</v>
      </c>
      <c r="E198" s="51">
        <v>240</v>
      </c>
      <c r="F198" s="54"/>
      <c r="G198" s="54"/>
      <c r="H198" s="55"/>
    </row>
    <row r="199" spans="1:8" ht="31.5" hidden="1">
      <c r="A199" s="48" t="s">
        <v>303</v>
      </c>
      <c r="B199" s="49">
        <v>5</v>
      </c>
      <c r="C199" s="49">
        <v>3</v>
      </c>
      <c r="D199" s="50" t="s">
        <v>316</v>
      </c>
      <c r="E199" s="51"/>
      <c r="F199" s="52">
        <f t="shared" si="36"/>
        <v>0</v>
      </c>
      <c r="G199" s="52">
        <f t="shared" ref="G199:H199" si="37">G200</f>
        <v>0</v>
      </c>
      <c r="H199" s="52">
        <f t="shared" si="37"/>
        <v>0</v>
      </c>
    </row>
    <row r="200" spans="1:8" ht="15.75" hidden="1">
      <c r="A200" s="48" t="s">
        <v>317</v>
      </c>
      <c r="B200" s="49">
        <v>5</v>
      </c>
      <c r="C200" s="49">
        <v>3</v>
      </c>
      <c r="D200" s="50" t="s">
        <v>318</v>
      </c>
      <c r="E200" s="51"/>
      <c r="F200" s="52">
        <f t="shared" si="36"/>
        <v>0</v>
      </c>
      <c r="G200" s="52">
        <f t="shared" si="36"/>
        <v>0</v>
      </c>
      <c r="H200" s="53">
        <f t="shared" si="36"/>
        <v>0</v>
      </c>
    </row>
    <row r="201" spans="1:8" ht="31.5" hidden="1">
      <c r="A201" s="48" t="s">
        <v>191</v>
      </c>
      <c r="B201" s="49">
        <v>5</v>
      </c>
      <c r="C201" s="49">
        <v>3</v>
      </c>
      <c r="D201" s="50" t="s">
        <v>318</v>
      </c>
      <c r="E201" s="51">
        <v>200</v>
      </c>
      <c r="F201" s="52">
        <f t="shared" si="36"/>
        <v>0</v>
      </c>
      <c r="G201" s="52">
        <f t="shared" si="36"/>
        <v>0</v>
      </c>
      <c r="H201" s="53">
        <f t="shared" si="36"/>
        <v>0</v>
      </c>
    </row>
    <row r="202" spans="1:8" ht="31.5" hidden="1">
      <c r="A202" s="48" t="s">
        <v>192</v>
      </c>
      <c r="B202" s="49">
        <v>5</v>
      </c>
      <c r="C202" s="49">
        <v>3</v>
      </c>
      <c r="D202" s="50" t="s">
        <v>318</v>
      </c>
      <c r="E202" s="51">
        <v>240</v>
      </c>
      <c r="F202" s="54"/>
      <c r="G202" s="54"/>
      <c r="H202" s="55"/>
    </row>
    <row r="203" spans="1:8" ht="15.75" hidden="1">
      <c r="A203" s="47" t="s">
        <v>319</v>
      </c>
      <c r="B203" s="42">
        <v>7</v>
      </c>
      <c r="C203" s="42">
        <v>7</v>
      </c>
      <c r="D203" s="50"/>
      <c r="E203" s="51"/>
      <c r="F203" s="52">
        <f>F204+F208</f>
        <v>0</v>
      </c>
      <c r="G203" s="52">
        <f>G204+G208</f>
        <v>0</v>
      </c>
      <c r="H203" s="46">
        <f>H204+H208</f>
        <v>0</v>
      </c>
    </row>
    <row r="204" spans="1:8" ht="31.5" hidden="1">
      <c r="A204" s="60" t="s">
        <v>320</v>
      </c>
      <c r="B204" s="42">
        <v>7</v>
      </c>
      <c r="C204" s="42">
        <v>7</v>
      </c>
      <c r="D204" s="43" t="s">
        <v>321</v>
      </c>
      <c r="E204" s="44"/>
      <c r="F204" s="45">
        <f t="shared" ref="F204:H212" si="38">F205</f>
        <v>0</v>
      </c>
      <c r="G204" s="45">
        <f t="shared" si="38"/>
        <v>0</v>
      </c>
      <c r="H204" s="46">
        <f t="shared" si="38"/>
        <v>0</v>
      </c>
    </row>
    <row r="205" spans="1:8" ht="31.5" hidden="1">
      <c r="A205" s="48" t="s">
        <v>322</v>
      </c>
      <c r="B205" s="49">
        <v>7</v>
      </c>
      <c r="C205" s="49">
        <v>7</v>
      </c>
      <c r="D205" s="50" t="s">
        <v>323</v>
      </c>
      <c r="E205" s="51"/>
      <c r="F205" s="52">
        <f t="shared" si="38"/>
        <v>0</v>
      </c>
      <c r="G205" s="52">
        <f t="shared" si="38"/>
        <v>0</v>
      </c>
      <c r="H205" s="53">
        <f t="shared" si="38"/>
        <v>0</v>
      </c>
    </row>
    <row r="206" spans="1:8" ht="31.5" hidden="1">
      <c r="A206" s="48" t="s">
        <v>191</v>
      </c>
      <c r="B206" s="49">
        <v>7</v>
      </c>
      <c r="C206" s="49">
        <v>7</v>
      </c>
      <c r="D206" s="50" t="s">
        <v>323</v>
      </c>
      <c r="E206" s="51">
        <v>200</v>
      </c>
      <c r="F206" s="52">
        <f t="shared" si="38"/>
        <v>0</v>
      </c>
      <c r="G206" s="52">
        <f t="shared" si="38"/>
        <v>0</v>
      </c>
      <c r="H206" s="53">
        <f t="shared" si="38"/>
        <v>0</v>
      </c>
    </row>
    <row r="207" spans="1:8" ht="31.5" hidden="1">
      <c r="A207" s="48" t="s">
        <v>192</v>
      </c>
      <c r="B207" s="49">
        <v>7</v>
      </c>
      <c r="C207" s="49">
        <v>7</v>
      </c>
      <c r="D207" s="50" t="s">
        <v>323</v>
      </c>
      <c r="E207" s="51">
        <v>240</v>
      </c>
      <c r="F207" s="54"/>
      <c r="G207" s="54"/>
      <c r="H207" s="55"/>
    </row>
    <row r="208" spans="1:8" ht="15.75" hidden="1">
      <c r="A208" s="47" t="s">
        <v>178</v>
      </c>
      <c r="B208" s="42">
        <v>7</v>
      </c>
      <c r="C208" s="42">
        <v>7</v>
      </c>
      <c r="D208" s="43" t="s">
        <v>179</v>
      </c>
      <c r="E208" s="44"/>
      <c r="F208" s="45">
        <f t="shared" si="38"/>
        <v>0</v>
      </c>
      <c r="G208" s="45">
        <f t="shared" si="38"/>
        <v>0</v>
      </c>
      <c r="H208" s="46">
        <f t="shared" si="38"/>
        <v>0</v>
      </c>
    </row>
    <row r="209" spans="1:8" ht="31.5" hidden="1">
      <c r="A209" s="48" t="s">
        <v>322</v>
      </c>
      <c r="B209" s="49">
        <v>7</v>
      </c>
      <c r="C209" s="49">
        <v>7</v>
      </c>
      <c r="D209" s="50" t="s">
        <v>324</v>
      </c>
      <c r="E209" s="51"/>
      <c r="F209" s="52">
        <f t="shared" si="38"/>
        <v>0</v>
      </c>
      <c r="G209" s="52">
        <f t="shared" si="38"/>
        <v>0</v>
      </c>
      <c r="H209" s="46">
        <f t="shared" si="38"/>
        <v>0</v>
      </c>
    </row>
    <row r="210" spans="1:8" ht="31.5" hidden="1">
      <c r="A210" s="48" t="s">
        <v>191</v>
      </c>
      <c r="B210" s="49">
        <v>7</v>
      </c>
      <c r="C210" s="49">
        <v>7</v>
      </c>
      <c r="D210" s="50" t="s">
        <v>324</v>
      </c>
      <c r="E210" s="51">
        <v>200</v>
      </c>
      <c r="F210" s="52">
        <f t="shared" si="38"/>
        <v>0</v>
      </c>
      <c r="G210" s="52">
        <f t="shared" si="38"/>
        <v>0</v>
      </c>
      <c r="H210" s="53">
        <f t="shared" si="38"/>
        <v>0</v>
      </c>
    </row>
    <row r="211" spans="1:8" ht="31.5" hidden="1">
      <c r="A211" s="48" t="s">
        <v>192</v>
      </c>
      <c r="B211" s="49">
        <v>7</v>
      </c>
      <c r="C211" s="49">
        <v>7</v>
      </c>
      <c r="D211" s="50" t="s">
        <v>324</v>
      </c>
      <c r="E211" s="51">
        <v>240</v>
      </c>
      <c r="F211" s="54"/>
      <c r="G211" s="54"/>
      <c r="H211" s="55"/>
    </row>
    <row r="212" spans="1:8" ht="15.75">
      <c r="A212" s="47" t="s">
        <v>325</v>
      </c>
      <c r="B212" s="42">
        <v>8</v>
      </c>
      <c r="C212" s="42" t="s">
        <v>176</v>
      </c>
      <c r="D212" s="43" t="s">
        <v>176</v>
      </c>
      <c r="E212" s="44" t="s">
        <v>176</v>
      </c>
      <c r="F212" s="45">
        <f t="shared" si="38"/>
        <v>9987.98</v>
      </c>
      <c r="G212" s="45">
        <f>G213</f>
        <v>2800</v>
      </c>
      <c r="H212" s="46">
        <f>H213</f>
        <v>2800</v>
      </c>
    </row>
    <row r="213" spans="1:8" ht="15.75">
      <c r="A213" s="47" t="s">
        <v>326</v>
      </c>
      <c r="B213" s="42">
        <v>8</v>
      </c>
      <c r="C213" s="42">
        <v>1</v>
      </c>
      <c r="D213" s="43" t="s">
        <v>176</v>
      </c>
      <c r="E213" s="44" t="s">
        <v>176</v>
      </c>
      <c r="F213" s="45">
        <f>F214+F247</f>
        <v>9987.98</v>
      </c>
      <c r="G213" s="45">
        <f>G214+G247</f>
        <v>2800</v>
      </c>
      <c r="H213" s="46">
        <f>H214+H247</f>
        <v>2800</v>
      </c>
    </row>
    <row r="214" spans="1:8" ht="36" customHeight="1">
      <c r="A214" s="60" t="s">
        <v>327</v>
      </c>
      <c r="B214" s="42">
        <v>8</v>
      </c>
      <c r="C214" s="42">
        <v>1</v>
      </c>
      <c r="D214" s="43" t="s">
        <v>328</v>
      </c>
      <c r="E214" s="44" t="s">
        <v>176</v>
      </c>
      <c r="F214" s="45">
        <f>F215+F218+F230+F237+F227+F240+F243</f>
        <v>9987.98</v>
      </c>
      <c r="G214" s="45">
        <f t="shared" ref="G214:H214" si="39">G215+G218+G230+G237+G227+G240+G243</f>
        <v>2800</v>
      </c>
      <c r="H214" s="45">
        <f t="shared" si="39"/>
        <v>2800</v>
      </c>
    </row>
    <row r="215" spans="1:8" ht="31.5" hidden="1">
      <c r="A215" s="48" t="s">
        <v>329</v>
      </c>
      <c r="B215" s="49">
        <v>8</v>
      </c>
      <c r="C215" s="49">
        <v>1</v>
      </c>
      <c r="D215" s="50" t="s">
        <v>330</v>
      </c>
      <c r="E215" s="51"/>
      <c r="F215" s="52">
        <f t="shared" ref="F215:H216" si="40">F216</f>
        <v>0</v>
      </c>
      <c r="G215" s="52">
        <f t="shared" si="40"/>
        <v>0</v>
      </c>
      <c r="H215" s="53">
        <f t="shared" si="40"/>
        <v>0</v>
      </c>
    </row>
    <row r="216" spans="1:8" ht="31.5" hidden="1">
      <c r="A216" s="48" t="s">
        <v>191</v>
      </c>
      <c r="B216" s="49">
        <v>8</v>
      </c>
      <c r="C216" s="49">
        <v>1</v>
      </c>
      <c r="D216" s="50" t="s">
        <v>330</v>
      </c>
      <c r="E216" s="51">
        <v>200</v>
      </c>
      <c r="F216" s="52">
        <f t="shared" si="40"/>
        <v>0</v>
      </c>
      <c r="G216" s="52">
        <f t="shared" si="40"/>
        <v>0</v>
      </c>
      <c r="H216" s="53">
        <f t="shared" si="40"/>
        <v>0</v>
      </c>
    </row>
    <row r="217" spans="1:8" ht="31.5" hidden="1">
      <c r="A217" s="48" t="s">
        <v>192</v>
      </c>
      <c r="B217" s="49">
        <v>8</v>
      </c>
      <c r="C217" s="49">
        <v>1</v>
      </c>
      <c r="D217" s="50" t="s">
        <v>330</v>
      </c>
      <c r="E217" s="51">
        <v>240</v>
      </c>
      <c r="F217" s="54"/>
      <c r="G217" s="54"/>
      <c r="H217" s="55"/>
    </row>
    <row r="218" spans="1:8" ht="31.5">
      <c r="A218" s="48" t="s">
        <v>331</v>
      </c>
      <c r="B218" s="49">
        <v>8</v>
      </c>
      <c r="C218" s="49">
        <v>1</v>
      </c>
      <c r="D218" s="50" t="s">
        <v>332</v>
      </c>
      <c r="E218" s="51"/>
      <c r="F218" s="52">
        <f>F219+F221+F225+F223</f>
        <v>6987.98</v>
      </c>
      <c r="G218" s="52">
        <f t="shared" ref="G218:H218" si="41">G219+G221+G225+G223</f>
        <v>2800</v>
      </c>
      <c r="H218" s="52">
        <f t="shared" si="41"/>
        <v>2800</v>
      </c>
    </row>
    <row r="219" spans="1:8" ht="63">
      <c r="A219" s="48" t="s">
        <v>182</v>
      </c>
      <c r="B219" s="49">
        <v>8</v>
      </c>
      <c r="C219" s="49">
        <v>1</v>
      </c>
      <c r="D219" s="50" t="s">
        <v>332</v>
      </c>
      <c r="E219" s="51">
        <v>100</v>
      </c>
      <c r="F219" s="52">
        <f>F220</f>
        <v>5715.08</v>
      </c>
      <c r="G219" s="52">
        <f>G220</f>
        <v>2500</v>
      </c>
      <c r="H219" s="53">
        <f>H220</f>
        <v>2500</v>
      </c>
    </row>
    <row r="220" spans="1:8" ht="15.75">
      <c r="A220" s="84" t="s">
        <v>333</v>
      </c>
      <c r="B220" s="49">
        <v>8</v>
      </c>
      <c r="C220" s="49">
        <v>1</v>
      </c>
      <c r="D220" s="50" t="s">
        <v>332</v>
      </c>
      <c r="E220" s="51">
        <v>110</v>
      </c>
      <c r="F220" s="54">
        <f>8715.08-3000</f>
        <v>5715.08</v>
      </c>
      <c r="G220" s="54">
        <v>2500</v>
      </c>
      <c r="H220" s="55">
        <v>2500</v>
      </c>
    </row>
    <row r="221" spans="1:8" ht="31.5">
      <c r="A221" s="48" t="s">
        <v>191</v>
      </c>
      <c r="B221" s="49">
        <v>8</v>
      </c>
      <c r="C221" s="49">
        <v>1</v>
      </c>
      <c r="D221" s="50" t="s">
        <v>332</v>
      </c>
      <c r="E221" s="51">
        <v>200</v>
      </c>
      <c r="F221" s="52">
        <f>F222</f>
        <v>1272.4000000000001</v>
      </c>
      <c r="G221" s="52">
        <f>G222</f>
        <v>290</v>
      </c>
      <c r="H221" s="53">
        <f>H222</f>
        <v>290</v>
      </c>
    </row>
    <row r="222" spans="1:8" ht="31.5">
      <c r="A222" s="48" t="s">
        <v>192</v>
      </c>
      <c r="B222" s="49">
        <v>8</v>
      </c>
      <c r="C222" s="49">
        <v>1</v>
      </c>
      <c r="D222" s="50" t="s">
        <v>332</v>
      </c>
      <c r="E222" s="51">
        <v>240</v>
      </c>
      <c r="F222" s="54">
        <f>1420.6-319.3+30+61.5+56.7+12.9+10</f>
        <v>1272.4000000000001</v>
      </c>
      <c r="G222" s="54">
        <v>290</v>
      </c>
      <c r="H222" s="55">
        <v>290</v>
      </c>
    </row>
    <row r="223" spans="1:8" ht="31.5" hidden="1">
      <c r="A223" s="85" t="s">
        <v>334</v>
      </c>
      <c r="B223" s="49">
        <v>8</v>
      </c>
      <c r="C223" s="49">
        <v>1</v>
      </c>
      <c r="D223" s="50" t="s">
        <v>332</v>
      </c>
      <c r="E223" s="51">
        <v>600</v>
      </c>
      <c r="F223" s="52">
        <f>F224</f>
        <v>0</v>
      </c>
      <c r="G223" s="52">
        <f>G224</f>
        <v>0</v>
      </c>
      <c r="H223" s="53">
        <f>H224</f>
        <v>0</v>
      </c>
    </row>
    <row r="224" spans="1:8" ht="15.75" hidden="1">
      <c r="A224" s="85" t="s">
        <v>335</v>
      </c>
      <c r="B224" s="49">
        <v>8</v>
      </c>
      <c r="C224" s="49">
        <v>1</v>
      </c>
      <c r="D224" s="50" t="s">
        <v>332</v>
      </c>
      <c r="E224" s="51">
        <v>610</v>
      </c>
      <c r="F224" s="54"/>
      <c r="G224" s="54"/>
      <c r="H224" s="55"/>
    </row>
    <row r="225" spans="1:8" ht="15.75">
      <c r="A225" s="48" t="s">
        <v>193</v>
      </c>
      <c r="B225" s="49">
        <v>8</v>
      </c>
      <c r="C225" s="49">
        <v>1</v>
      </c>
      <c r="D225" s="50" t="s">
        <v>332</v>
      </c>
      <c r="E225" s="51">
        <v>800</v>
      </c>
      <c r="F225" s="52">
        <f>F226</f>
        <v>0.5</v>
      </c>
      <c r="G225" s="52">
        <f>G226</f>
        <v>10</v>
      </c>
      <c r="H225" s="53">
        <f>H226</f>
        <v>10</v>
      </c>
    </row>
    <row r="226" spans="1:8" ht="15.75">
      <c r="A226" s="48" t="s">
        <v>194</v>
      </c>
      <c r="B226" s="49">
        <v>8</v>
      </c>
      <c r="C226" s="49">
        <v>1</v>
      </c>
      <c r="D226" s="50" t="s">
        <v>332</v>
      </c>
      <c r="E226" s="51">
        <v>850</v>
      </c>
      <c r="F226" s="54">
        <v>0.5</v>
      </c>
      <c r="G226" s="54">
        <v>10</v>
      </c>
      <c r="H226" s="54">
        <v>10</v>
      </c>
    </row>
    <row r="227" spans="1:8" ht="31.5" hidden="1">
      <c r="A227" s="48" t="s">
        <v>240</v>
      </c>
      <c r="B227" s="49">
        <v>8</v>
      </c>
      <c r="C227" s="49">
        <v>1</v>
      </c>
      <c r="D227" s="50" t="s">
        <v>336</v>
      </c>
      <c r="E227" s="51"/>
      <c r="F227" s="52">
        <f t="shared" ref="F227:H228" si="42">F228</f>
        <v>0</v>
      </c>
      <c r="G227" s="52">
        <f>G228</f>
        <v>0</v>
      </c>
      <c r="H227" s="52">
        <f>H228</f>
        <v>0</v>
      </c>
    </row>
    <row r="228" spans="1:8" ht="31.5" hidden="1">
      <c r="A228" s="48" t="s">
        <v>191</v>
      </c>
      <c r="B228" s="49">
        <v>8</v>
      </c>
      <c r="C228" s="49">
        <v>1</v>
      </c>
      <c r="D228" s="50" t="s">
        <v>336</v>
      </c>
      <c r="E228" s="51">
        <v>200</v>
      </c>
      <c r="F228" s="52">
        <f t="shared" si="42"/>
        <v>0</v>
      </c>
      <c r="G228" s="52">
        <f t="shared" si="42"/>
        <v>0</v>
      </c>
      <c r="H228" s="53">
        <f t="shared" si="42"/>
        <v>0</v>
      </c>
    </row>
    <row r="229" spans="1:8" ht="31.5" hidden="1">
      <c r="A229" s="48" t="s">
        <v>192</v>
      </c>
      <c r="B229" s="49">
        <v>8</v>
      </c>
      <c r="C229" s="49">
        <v>1</v>
      </c>
      <c r="D229" s="50" t="s">
        <v>336</v>
      </c>
      <c r="E229" s="51">
        <v>240</v>
      </c>
      <c r="F229" s="54"/>
      <c r="G229" s="54"/>
      <c r="H229" s="55"/>
    </row>
    <row r="230" spans="1:8" ht="15.75">
      <c r="A230" s="48" t="s">
        <v>184</v>
      </c>
      <c r="B230" s="49">
        <v>8</v>
      </c>
      <c r="C230" s="49">
        <v>1</v>
      </c>
      <c r="D230" s="50" t="s">
        <v>337</v>
      </c>
      <c r="E230" s="51"/>
      <c r="F230" s="52">
        <f>F231+F233+F235</f>
        <v>3000</v>
      </c>
      <c r="G230" s="52">
        <f t="shared" ref="G230:H230" si="43">G231+G233+G235</f>
        <v>0</v>
      </c>
      <c r="H230" s="52">
        <f t="shared" si="43"/>
        <v>0</v>
      </c>
    </row>
    <row r="231" spans="1:8" ht="63">
      <c r="A231" s="48" t="s">
        <v>182</v>
      </c>
      <c r="B231" s="49">
        <v>8</v>
      </c>
      <c r="C231" s="49">
        <v>1</v>
      </c>
      <c r="D231" s="50" t="s">
        <v>337</v>
      </c>
      <c r="E231" s="51">
        <v>100</v>
      </c>
      <c r="F231" s="52">
        <f>F232</f>
        <v>3000</v>
      </c>
      <c r="G231" s="52">
        <f>G232</f>
        <v>0</v>
      </c>
      <c r="H231" s="53">
        <f>H232</f>
        <v>0</v>
      </c>
    </row>
    <row r="232" spans="1:8" ht="15.75">
      <c r="A232" s="84" t="s">
        <v>333</v>
      </c>
      <c r="B232" s="49">
        <v>8</v>
      </c>
      <c r="C232" s="49">
        <v>1</v>
      </c>
      <c r="D232" s="50" t="s">
        <v>337</v>
      </c>
      <c r="E232" s="51">
        <v>110</v>
      </c>
      <c r="F232" s="54">
        <v>3000</v>
      </c>
      <c r="G232" s="54">
        <v>0</v>
      </c>
      <c r="H232" s="55">
        <v>0</v>
      </c>
    </row>
    <row r="233" spans="1:8" ht="31.5" hidden="1">
      <c r="A233" s="48" t="s">
        <v>338</v>
      </c>
      <c r="B233" s="49">
        <v>8</v>
      </c>
      <c r="C233" s="49">
        <v>1</v>
      </c>
      <c r="D233" s="50" t="s">
        <v>337</v>
      </c>
      <c r="E233" s="51">
        <v>200</v>
      </c>
      <c r="F233" s="52">
        <f>F234</f>
        <v>0</v>
      </c>
      <c r="G233" s="52">
        <f>G234</f>
        <v>0</v>
      </c>
      <c r="H233" s="53">
        <f>H234</f>
        <v>0</v>
      </c>
    </row>
    <row r="234" spans="1:8" ht="31.5" hidden="1">
      <c r="A234" s="48" t="s">
        <v>192</v>
      </c>
      <c r="B234" s="49">
        <v>8</v>
      </c>
      <c r="C234" s="49">
        <v>1</v>
      </c>
      <c r="D234" s="50" t="s">
        <v>337</v>
      </c>
      <c r="E234" s="51">
        <v>240</v>
      </c>
      <c r="F234" s="54"/>
      <c r="G234" s="54"/>
      <c r="H234" s="55"/>
    </row>
    <row r="235" spans="1:8" ht="31.5" hidden="1">
      <c r="A235" s="85" t="s">
        <v>334</v>
      </c>
      <c r="B235" s="49">
        <v>8</v>
      </c>
      <c r="C235" s="49">
        <v>1</v>
      </c>
      <c r="D235" s="50" t="s">
        <v>337</v>
      </c>
      <c r="E235" s="51">
        <v>600</v>
      </c>
      <c r="F235" s="52">
        <f>F236</f>
        <v>0</v>
      </c>
      <c r="G235" s="52">
        <f>G236</f>
        <v>0</v>
      </c>
      <c r="H235" s="53">
        <f>H236</f>
        <v>0</v>
      </c>
    </row>
    <row r="236" spans="1:8" ht="15.75" hidden="1">
      <c r="A236" s="85" t="s">
        <v>335</v>
      </c>
      <c r="B236" s="49">
        <v>8</v>
      </c>
      <c r="C236" s="49">
        <v>1</v>
      </c>
      <c r="D236" s="50" t="s">
        <v>337</v>
      </c>
      <c r="E236" s="51">
        <v>610</v>
      </c>
      <c r="F236" s="54"/>
      <c r="G236" s="54"/>
      <c r="H236" s="55"/>
    </row>
    <row r="237" spans="1:8" ht="15.75" hidden="1">
      <c r="A237" s="85" t="s">
        <v>339</v>
      </c>
      <c r="B237" s="49">
        <v>8</v>
      </c>
      <c r="C237" s="49">
        <v>1</v>
      </c>
      <c r="D237" s="50" t="s">
        <v>340</v>
      </c>
      <c r="E237" s="51"/>
      <c r="F237" s="52">
        <f>F238+F247+F249</f>
        <v>0</v>
      </c>
      <c r="G237" s="52">
        <f>G238+G247+G249</f>
        <v>0</v>
      </c>
      <c r="H237" s="52">
        <f>H238+H247+H249</f>
        <v>0</v>
      </c>
    </row>
    <row r="238" spans="1:8" ht="31.5" hidden="1">
      <c r="A238" s="48" t="s">
        <v>338</v>
      </c>
      <c r="B238" s="49">
        <v>8</v>
      </c>
      <c r="C238" s="49">
        <v>1</v>
      </c>
      <c r="D238" s="50" t="s">
        <v>340</v>
      </c>
      <c r="E238" s="51">
        <v>200</v>
      </c>
      <c r="F238" s="52">
        <f>F239</f>
        <v>0</v>
      </c>
      <c r="G238" s="52">
        <f>G239</f>
        <v>0</v>
      </c>
      <c r="H238" s="53">
        <f>H239</f>
        <v>0</v>
      </c>
    </row>
    <row r="239" spans="1:8" ht="31.5" hidden="1">
      <c r="A239" s="48" t="s">
        <v>192</v>
      </c>
      <c r="B239" s="49">
        <v>8</v>
      </c>
      <c r="C239" s="49">
        <v>1</v>
      </c>
      <c r="D239" s="50" t="s">
        <v>340</v>
      </c>
      <c r="E239" s="51">
        <v>240</v>
      </c>
      <c r="F239" s="54"/>
      <c r="G239" s="54"/>
      <c r="H239" s="55"/>
    </row>
    <row r="240" spans="1:8" ht="31.5" hidden="1">
      <c r="A240" s="85" t="s">
        <v>252</v>
      </c>
      <c r="B240" s="49">
        <v>8</v>
      </c>
      <c r="C240" s="49">
        <v>1</v>
      </c>
      <c r="D240" s="86" t="s">
        <v>341</v>
      </c>
      <c r="E240" s="51"/>
      <c r="F240" s="52">
        <f t="shared" ref="F240:H245" si="44">F241</f>
        <v>0</v>
      </c>
      <c r="G240" s="52">
        <f>G241</f>
        <v>0</v>
      </c>
      <c r="H240" s="52">
        <f>H241</f>
        <v>0</v>
      </c>
    </row>
    <row r="241" spans="1:8" ht="31.5" hidden="1">
      <c r="A241" s="48" t="s">
        <v>191</v>
      </c>
      <c r="B241" s="49">
        <v>8</v>
      </c>
      <c r="C241" s="49">
        <v>1</v>
      </c>
      <c r="D241" s="86" t="s">
        <v>341</v>
      </c>
      <c r="E241" s="51">
        <v>200</v>
      </c>
      <c r="F241" s="52">
        <f t="shared" si="44"/>
        <v>0</v>
      </c>
      <c r="G241" s="52">
        <f t="shared" si="44"/>
        <v>0</v>
      </c>
      <c r="H241" s="53">
        <f t="shared" si="44"/>
        <v>0</v>
      </c>
    </row>
    <row r="242" spans="1:8" ht="31.5" hidden="1">
      <c r="A242" s="48" t="s">
        <v>192</v>
      </c>
      <c r="B242" s="49">
        <v>8</v>
      </c>
      <c r="C242" s="49">
        <v>1</v>
      </c>
      <c r="D242" s="86" t="s">
        <v>341</v>
      </c>
      <c r="E242" s="51">
        <v>240</v>
      </c>
      <c r="F242" s="54"/>
      <c r="G242" s="54"/>
      <c r="H242" s="55"/>
    </row>
    <row r="243" spans="1:8" s="87" customFormat="1" ht="47.25" hidden="1">
      <c r="A243" s="88" t="s">
        <v>342</v>
      </c>
      <c r="B243" s="49">
        <v>8</v>
      </c>
      <c r="C243" s="49">
        <v>1</v>
      </c>
      <c r="D243" s="50" t="s">
        <v>343</v>
      </c>
      <c r="E243" s="51"/>
      <c r="F243" s="52">
        <f t="shared" si="44"/>
        <v>0</v>
      </c>
      <c r="G243" s="52">
        <f t="shared" ref="G243:H243" si="45">G244</f>
        <v>0</v>
      </c>
      <c r="H243" s="52">
        <f t="shared" si="45"/>
        <v>0</v>
      </c>
    </row>
    <row r="244" spans="1:8" s="87" customFormat="1" ht="24" hidden="1" customHeight="1">
      <c r="A244" s="88" t="s">
        <v>344</v>
      </c>
      <c r="B244" s="49">
        <v>8</v>
      </c>
      <c r="C244" s="49">
        <v>1</v>
      </c>
      <c r="D244" s="50" t="s">
        <v>345</v>
      </c>
      <c r="E244" s="51"/>
      <c r="F244" s="52">
        <f t="shared" si="44"/>
        <v>0</v>
      </c>
      <c r="G244" s="52">
        <f t="shared" si="44"/>
        <v>0</v>
      </c>
      <c r="H244" s="53">
        <f t="shared" si="44"/>
        <v>0</v>
      </c>
    </row>
    <row r="245" spans="1:8" s="87" customFormat="1" ht="31.5" hidden="1">
      <c r="A245" s="88" t="s">
        <v>191</v>
      </c>
      <c r="B245" s="49">
        <v>8</v>
      </c>
      <c r="C245" s="49">
        <v>1</v>
      </c>
      <c r="D245" s="50" t="s">
        <v>345</v>
      </c>
      <c r="E245" s="51">
        <v>200</v>
      </c>
      <c r="F245" s="52">
        <f t="shared" si="44"/>
        <v>0</v>
      </c>
      <c r="G245" s="52">
        <f t="shared" si="44"/>
        <v>0</v>
      </c>
      <c r="H245" s="53">
        <f t="shared" si="44"/>
        <v>0</v>
      </c>
    </row>
    <row r="246" spans="1:8" s="87" customFormat="1" ht="31.5" hidden="1">
      <c r="A246" s="88" t="s">
        <v>192</v>
      </c>
      <c r="B246" s="49">
        <v>8</v>
      </c>
      <c r="C246" s="49">
        <v>1</v>
      </c>
      <c r="D246" s="50" t="s">
        <v>345</v>
      </c>
      <c r="E246" s="51">
        <v>240</v>
      </c>
      <c r="F246" s="54"/>
      <c r="G246" s="54"/>
      <c r="H246" s="55"/>
    </row>
    <row r="247" spans="1:8" ht="15.75" hidden="1">
      <c r="A247" s="47" t="s">
        <v>178</v>
      </c>
      <c r="B247" s="42">
        <v>8</v>
      </c>
      <c r="C247" s="42">
        <v>1</v>
      </c>
      <c r="D247" s="43" t="s">
        <v>179</v>
      </c>
      <c r="E247" s="44" t="s">
        <v>176</v>
      </c>
      <c r="F247" s="45">
        <f>F248+F251+F263+F260+F270</f>
        <v>0</v>
      </c>
      <c r="G247" s="45">
        <f t="shared" ref="G247:H247" si="46">G248+G251+G263+G260+G270</f>
        <v>0</v>
      </c>
      <c r="H247" s="45">
        <f t="shared" si="46"/>
        <v>0</v>
      </c>
    </row>
    <row r="248" spans="1:8" ht="31.5" hidden="1">
      <c r="A248" s="48" t="s">
        <v>329</v>
      </c>
      <c r="B248" s="49">
        <v>8</v>
      </c>
      <c r="C248" s="49">
        <v>1</v>
      </c>
      <c r="D248" s="50" t="s">
        <v>346</v>
      </c>
      <c r="E248" s="51"/>
      <c r="F248" s="52">
        <f t="shared" ref="F248:H249" si="47">F249</f>
        <v>0</v>
      </c>
      <c r="G248" s="52">
        <f t="shared" si="47"/>
        <v>0</v>
      </c>
      <c r="H248" s="53">
        <f t="shared" si="47"/>
        <v>0</v>
      </c>
    </row>
    <row r="249" spans="1:8" ht="31.5" hidden="1">
      <c r="A249" s="48" t="s">
        <v>191</v>
      </c>
      <c r="B249" s="49">
        <v>8</v>
      </c>
      <c r="C249" s="49">
        <v>1</v>
      </c>
      <c r="D249" s="50" t="s">
        <v>346</v>
      </c>
      <c r="E249" s="51">
        <v>200</v>
      </c>
      <c r="F249" s="52">
        <f t="shared" si="47"/>
        <v>0</v>
      </c>
      <c r="G249" s="52">
        <f t="shared" si="47"/>
        <v>0</v>
      </c>
      <c r="H249" s="53">
        <f t="shared" si="47"/>
        <v>0</v>
      </c>
    </row>
    <row r="250" spans="1:8" ht="31.5" hidden="1">
      <c r="A250" s="48" t="s">
        <v>192</v>
      </c>
      <c r="B250" s="49">
        <v>8</v>
      </c>
      <c r="C250" s="49">
        <v>1</v>
      </c>
      <c r="D250" s="50" t="s">
        <v>346</v>
      </c>
      <c r="E250" s="51">
        <v>240</v>
      </c>
      <c r="F250" s="54"/>
      <c r="G250" s="54"/>
      <c r="H250" s="55"/>
    </row>
    <row r="251" spans="1:8" ht="31.5" hidden="1">
      <c r="A251" s="48" t="s">
        <v>347</v>
      </c>
      <c r="B251" s="49">
        <v>8</v>
      </c>
      <c r="C251" s="49">
        <v>1</v>
      </c>
      <c r="D251" s="50" t="s">
        <v>348</v>
      </c>
      <c r="E251" s="51"/>
      <c r="F251" s="52">
        <f>F252+F254+F258+F256</f>
        <v>0</v>
      </c>
      <c r="G251" s="52">
        <f t="shared" ref="G251:H251" si="48">G252+G254+G258+G256</f>
        <v>0</v>
      </c>
      <c r="H251" s="52">
        <f t="shared" si="48"/>
        <v>0</v>
      </c>
    </row>
    <row r="252" spans="1:8" ht="63" hidden="1">
      <c r="A252" s="48" t="s">
        <v>182</v>
      </c>
      <c r="B252" s="49">
        <v>8</v>
      </c>
      <c r="C252" s="49">
        <v>1</v>
      </c>
      <c r="D252" s="50" t="s">
        <v>348</v>
      </c>
      <c r="E252" s="51">
        <v>100</v>
      </c>
      <c r="F252" s="52">
        <f>F253</f>
        <v>0</v>
      </c>
      <c r="G252" s="52">
        <f>G253</f>
        <v>0</v>
      </c>
      <c r="H252" s="53">
        <f>H253</f>
        <v>0</v>
      </c>
    </row>
    <row r="253" spans="1:8" ht="15.75" hidden="1">
      <c r="A253" s="84" t="s">
        <v>333</v>
      </c>
      <c r="B253" s="49">
        <v>8</v>
      </c>
      <c r="C253" s="49">
        <v>1</v>
      </c>
      <c r="D253" s="50" t="s">
        <v>348</v>
      </c>
      <c r="E253" s="51">
        <v>110</v>
      </c>
      <c r="F253" s="54"/>
      <c r="G253" s="54"/>
      <c r="H253" s="55"/>
    </row>
    <row r="254" spans="1:8" ht="31.5" hidden="1">
      <c r="A254" s="48" t="s">
        <v>191</v>
      </c>
      <c r="B254" s="49">
        <v>8</v>
      </c>
      <c r="C254" s="49">
        <v>1</v>
      </c>
      <c r="D254" s="50" t="s">
        <v>348</v>
      </c>
      <c r="E254" s="51">
        <v>200</v>
      </c>
      <c r="F254" s="52">
        <f>F255</f>
        <v>0</v>
      </c>
      <c r="G254" s="52">
        <f>G255</f>
        <v>0</v>
      </c>
      <c r="H254" s="53">
        <f>H255</f>
        <v>0</v>
      </c>
    </row>
    <row r="255" spans="1:8" ht="31.5" hidden="1">
      <c r="A255" s="48" t="s">
        <v>192</v>
      </c>
      <c r="B255" s="49">
        <v>8</v>
      </c>
      <c r="C255" s="49">
        <v>1</v>
      </c>
      <c r="D255" s="50" t="s">
        <v>348</v>
      </c>
      <c r="E255" s="51">
        <v>240</v>
      </c>
      <c r="F255" s="54"/>
      <c r="G255" s="54"/>
      <c r="H255" s="55"/>
    </row>
    <row r="256" spans="1:8" ht="31.5" hidden="1">
      <c r="A256" s="85" t="s">
        <v>334</v>
      </c>
      <c r="B256" s="49">
        <v>8</v>
      </c>
      <c r="C256" s="49">
        <v>1</v>
      </c>
      <c r="D256" s="50" t="s">
        <v>348</v>
      </c>
      <c r="E256" s="51">
        <v>600</v>
      </c>
      <c r="F256" s="52">
        <f>F257</f>
        <v>0</v>
      </c>
      <c r="G256" s="52">
        <f>G257</f>
        <v>0</v>
      </c>
      <c r="H256" s="53">
        <f>H257</f>
        <v>0</v>
      </c>
    </row>
    <row r="257" spans="1:8" ht="15.75" hidden="1">
      <c r="A257" s="85" t="s">
        <v>335</v>
      </c>
      <c r="B257" s="49">
        <v>8</v>
      </c>
      <c r="C257" s="49">
        <v>1</v>
      </c>
      <c r="D257" s="50" t="s">
        <v>348</v>
      </c>
      <c r="E257" s="51">
        <v>610</v>
      </c>
      <c r="F257" s="54"/>
      <c r="G257" s="54"/>
      <c r="H257" s="55"/>
    </row>
    <row r="258" spans="1:8" ht="15.75" hidden="1">
      <c r="A258" s="48" t="s">
        <v>193</v>
      </c>
      <c r="B258" s="49">
        <v>8</v>
      </c>
      <c r="C258" s="49">
        <v>1</v>
      </c>
      <c r="D258" s="50" t="s">
        <v>348</v>
      </c>
      <c r="E258" s="51">
        <v>800</v>
      </c>
      <c r="F258" s="52">
        <f>F259</f>
        <v>0</v>
      </c>
      <c r="G258" s="52">
        <f>G259</f>
        <v>0</v>
      </c>
      <c r="H258" s="53">
        <f>H259</f>
        <v>0</v>
      </c>
    </row>
    <row r="259" spans="1:8" ht="15.75" hidden="1">
      <c r="A259" s="48" t="s">
        <v>194</v>
      </c>
      <c r="B259" s="49">
        <v>8</v>
      </c>
      <c r="C259" s="49">
        <v>1</v>
      </c>
      <c r="D259" s="50" t="s">
        <v>348</v>
      </c>
      <c r="E259" s="51">
        <v>850</v>
      </c>
      <c r="F259" s="52"/>
      <c r="G259" s="52"/>
      <c r="H259" s="53"/>
    </row>
    <row r="260" spans="1:8" ht="31.5" hidden="1">
      <c r="A260" s="48" t="s">
        <v>240</v>
      </c>
      <c r="B260" s="49">
        <v>8</v>
      </c>
      <c r="C260" s="49">
        <v>1</v>
      </c>
      <c r="D260" s="50" t="s">
        <v>260</v>
      </c>
      <c r="E260" s="51"/>
      <c r="F260" s="52">
        <f t="shared" ref="F260:H261" si="49">F261</f>
        <v>0</v>
      </c>
      <c r="G260" s="52">
        <f>G261</f>
        <v>0</v>
      </c>
      <c r="H260" s="52">
        <f>H261</f>
        <v>0</v>
      </c>
    </row>
    <row r="261" spans="1:8" ht="31.5" hidden="1">
      <c r="A261" s="48" t="s">
        <v>191</v>
      </c>
      <c r="B261" s="49">
        <v>8</v>
      </c>
      <c r="C261" s="49">
        <v>1</v>
      </c>
      <c r="D261" s="50" t="s">
        <v>260</v>
      </c>
      <c r="E261" s="51">
        <v>200</v>
      </c>
      <c r="F261" s="52">
        <f t="shared" si="49"/>
        <v>0</v>
      </c>
      <c r="G261" s="52">
        <f t="shared" si="49"/>
        <v>0</v>
      </c>
      <c r="H261" s="53">
        <f t="shared" si="49"/>
        <v>0</v>
      </c>
    </row>
    <row r="262" spans="1:8" ht="31.5" hidden="1">
      <c r="A262" s="48" t="s">
        <v>192</v>
      </c>
      <c r="B262" s="49">
        <v>8</v>
      </c>
      <c r="C262" s="49">
        <v>1</v>
      </c>
      <c r="D262" s="50" t="s">
        <v>260</v>
      </c>
      <c r="E262" s="51">
        <v>240</v>
      </c>
      <c r="F262" s="54"/>
      <c r="G262" s="54"/>
      <c r="H262" s="55"/>
    </row>
    <row r="263" spans="1:8" ht="15.75" hidden="1">
      <c r="A263" s="48" t="s">
        <v>349</v>
      </c>
      <c r="B263" s="49">
        <v>8</v>
      </c>
      <c r="C263" s="49">
        <v>1</v>
      </c>
      <c r="D263" s="50" t="s">
        <v>185</v>
      </c>
      <c r="E263" s="51"/>
      <c r="F263" s="52">
        <f>F264+F266+F268</f>
        <v>0</v>
      </c>
      <c r="G263" s="52">
        <f t="shared" ref="G263:H263" si="50">G264+G266+G268</f>
        <v>0</v>
      </c>
      <c r="H263" s="52">
        <f t="shared" si="50"/>
        <v>0</v>
      </c>
    </row>
    <row r="264" spans="1:8" ht="63" hidden="1">
      <c r="A264" s="48" t="s">
        <v>182</v>
      </c>
      <c r="B264" s="49">
        <v>8</v>
      </c>
      <c r="C264" s="49">
        <v>1</v>
      </c>
      <c r="D264" s="50" t="s">
        <v>185</v>
      </c>
      <c r="E264" s="51">
        <v>100</v>
      </c>
      <c r="F264" s="52">
        <f>F265</f>
        <v>0</v>
      </c>
      <c r="G264" s="52">
        <f>G265</f>
        <v>0</v>
      </c>
      <c r="H264" s="53">
        <f>H265</f>
        <v>0</v>
      </c>
    </row>
    <row r="265" spans="1:8" ht="15.75" hidden="1">
      <c r="A265" s="84" t="s">
        <v>333</v>
      </c>
      <c r="B265" s="49">
        <v>8</v>
      </c>
      <c r="C265" s="49">
        <v>1</v>
      </c>
      <c r="D265" s="50" t="s">
        <v>185</v>
      </c>
      <c r="E265" s="51">
        <v>110</v>
      </c>
      <c r="F265" s="54"/>
      <c r="G265" s="54"/>
      <c r="H265" s="55"/>
    </row>
    <row r="266" spans="1:8" ht="31.5" hidden="1">
      <c r="A266" s="48" t="s">
        <v>338</v>
      </c>
      <c r="B266" s="49">
        <v>8</v>
      </c>
      <c r="C266" s="49">
        <v>1</v>
      </c>
      <c r="D266" s="50" t="s">
        <v>185</v>
      </c>
      <c r="E266" s="51">
        <v>200</v>
      </c>
      <c r="F266" s="52">
        <f>F267</f>
        <v>0</v>
      </c>
      <c r="G266" s="52">
        <f>G267</f>
        <v>0</v>
      </c>
      <c r="H266" s="53">
        <f>H267</f>
        <v>0</v>
      </c>
    </row>
    <row r="267" spans="1:8" ht="31.5" hidden="1">
      <c r="A267" s="48" t="s">
        <v>192</v>
      </c>
      <c r="B267" s="49">
        <v>8</v>
      </c>
      <c r="C267" s="49">
        <v>1</v>
      </c>
      <c r="D267" s="50" t="s">
        <v>185</v>
      </c>
      <c r="E267" s="51">
        <v>240</v>
      </c>
      <c r="F267" s="54"/>
      <c r="G267" s="54"/>
      <c r="H267" s="55"/>
    </row>
    <row r="268" spans="1:8" ht="31.5" hidden="1">
      <c r="A268" s="85" t="s">
        <v>334</v>
      </c>
      <c r="B268" s="49">
        <v>8</v>
      </c>
      <c r="C268" s="49">
        <v>1</v>
      </c>
      <c r="D268" s="50" t="s">
        <v>185</v>
      </c>
      <c r="E268" s="51">
        <v>600</v>
      </c>
      <c r="F268" s="52">
        <f>F269</f>
        <v>0</v>
      </c>
      <c r="G268" s="52">
        <f>G269</f>
        <v>0</v>
      </c>
      <c r="H268" s="53">
        <f>H269</f>
        <v>0</v>
      </c>
    </row>
    <row r="269" spans="1:8" ht="15.75" hidden="1">
      <c r="A269" s="85" t="s">
        <v>335</v>
      </c>
      <c r="B269" s="49">
        <v>8</v>
      </c>
      <c r="C269" s="49">
        <v>1</v>
      </c>
      <c r="D269" s="50" t="s">
        <v>185</v>
      </c>
      <c r="E269" s="51">
        <v>610</v>
      </c>
      <c r="F269" s="54"/>
      <c r="G269" s="54"/>
      <c r="H269" s="55"/>
    </row>
    <row r="270" spans="1:8" ht="31.5" hidden="1">
      <c r="A270" s="85" t="s">
        <v>252</v>
      </c>
      <c r="B270" s="49">
        <v>8</v>
      </c>
      <c r="C270" s="49">
        <v>1</v>
      </c>
      <c r="D270" s="86" t="s">
        <v>261</v>
      </c>
      <c r="E270" s="51"/>
      <c r="F270" s="52">
        <f t="shared" ref="F270:H277" si="51">F271</f>
        <v>0</v>
      </c>
      <c r="G270" s="52">
        <f>G271</f>
        <v>0</v>
      </c>
      <c r="H270" s="52">
        <f>H271</f>
        <v>0</v>
      </c>
    </row>
    <row r="271" spans="1:8" ht="31.5" hidden="1">
      <c r="A271" s="48" t="s">
        <v>191</v>
      </c>
      <c r="B271" s="49">
        <v>8</v>
      </c>
      <c r="C271" s="49">
        <v>1</v>
      </c>
      <c r="D271" s="86" t="s">
        <v>261</v>
      </c>
      <c r="E271" s="51">
        <v>200</v>
      </c>
      <c r="F271" s="52">
        <f t="shared" si="51"/>
        <v>0</v>
      </c>
      <c r="G271" s="52">
        <f t="shared" si="51"/>
        <v>0</v>
      </c>
      <c r="H271" s="53">
        <f t="shared" si="51"/>
        <v>0</v>
      </c>
    </row>
    <row r="272" spans="1:8" ht="31.5" hidden="1">
      <c r="A272" s="48" t="s">
        <v>192</v>
      </c>
      <c r="B272" s="49">
        <v>8</v>
      </c>
      <c r="C272" s="49">
        <v>1</v>
      </c>
      <c r="D272" s="86" t="s">
        <v>261</v>
      </c>
      <c r="E272" s="51">
        <v>240</v>
      </c>
      <c r="F272" s="54"/>
      <c r="G272" s="54"/>
      <c r="H272" s="54"/>
    </row>
    <row r="273" spans="1:8" ht="15.75">
      <c r="A273" s="47" t="s">
        <v>350</v>
      </c>
      <c r="B273" s="42">
        <v>10</v>
      </c>
      <c r="C273" s="49"/>
      <c r="D273" s="50"/>
      <c r="E273" s="51"/>
      <c r="F273" s="52">
        <f t="shared" si="51"/>
        <v>294</v>
      </c>
      <c r="G273" s="52">
        <f t="shared" si="51"/>
        <v>294</v>
      </c>
      <c r="H273" s="46">
        <f t="shared" si="51"/>
        <v>294</v>
      </c>
    </row>
    <row r="274" spans="1:8" ht="15.75">
      <c r="A274" s="47" t="s">
        <v>351</v>
      </c>
      <c r="B274" s="42">
        <v>10</v>
      </c>
      <c r="C274" s="42">
        <v>1</v>
      </c>
      <c r="D274" s="43" t="s">
        <v>176</v>
      </c>
      <c r="E274" s="44" t="s">
        <v>176</v>
      </c>
      <c r="F274" s="45">
        <f t="shared" si="51"/>
        <v>294</v>
      </c>
      <c r="G274" s="45">
        <f t="shared" si="51"/>
        <v>294</v>
      </c>
      <c r="H274" s="46">
        <f t="shared" si="51"/>
        <v>294</v>
      </c>
    </row>
    <row r="275" spans="1:8" ht="15.75">
      <c r="A275" s="89" t="s">
        <v>352</v>
      </c>
      <c r="B275" s="49">
        <v>10</v>
      </c>
      <c r="C275" s="49">
        <v>1</v>
      </c>
      <c r="D275" s="50" t="s">
        <v>179</v>
      </c>
      <c r="E275" s="51" t="s">
        <v>176</v>
      </c>
      <c r="F275" s="52">
        <f t="shared" si="51"/>
        <v>294</v>
      </c>
      <c r="G275" s="52">
        <f t="shared" si="51"/>
        <v>294</v>
      </c>
      <c r="H275" s="53">
        <f t="shared" si="51"/>
        <v>294</v>
      </c>
    </row>
    <row r="276" spans="1:8" ht="31.5">
      <c r="A276" s="48" t="s">
        <v>353</v>
      </c>
      <c r="B276" s="49">
        <v>10</v>
      </c>
      <c r="C276" s="49">
        <v>1</v>
      </c>
      <c r="D276" s="50" t="s">
        <v>354</v>
      </c>
      <c r="E276" s="51" t="s">
        <v>176</v>
      </c>
      <c r="F276" s="52">
        <f t="shared" si="51"/>
        <v>294</v>
      </c>
      <c r="G276" s="52">
        <f t="shared" si="51"/>
        <v>294</v>
      </c>
      <c r="H276" s="53">
        <f t="shared" si="51"/>
        <v>294</v>
      </c>
    </row>
    <row r="277" spans="1:8" ht="15.75">
      <c r="A277" s="48" t="s">
        <v>355</v>
      </c>
      <c r="B277" s="49">
        <v>10</v>
      </c>
      <c r="C277" s="49">
        <v>1</v>
      </c>
      <c r="D277" s="50" t="s">
        <v>354</v>
      </c>
      <c r="E277" s="51">
        <v>300</v>
      </c>
      <c r="F277" s="52">
        <f t="shared" si="51"/>
        <v>294</v>
      </c>
      <c r="G277" s="52">
        <f t="shared" si="51"/>
        <v>294</v>
      </c>
      <c r="H277" s="53">
        <f t="shared" si="51"/>
        <v>294</v>
      </c>
    </row>
    <row r="278" spans="1:8" ht="15.75">
      <c r="A278" s="88" t="s">
        <v>356</v>
      </c>
      <c r="B278" s="49">
        <v>10</v>
      </c>
      <c r="C278" s="49">
        <v>1</v>
      </c>
      <c r="D278" s="50" t="s">
        <v>354</v>
      </c>
      <c r="E278" s="51">
        <v>310</v>
      </c>
      <c r="F278" s="54">
        <v>294</v>
      </c>
      <c r="G278" s="54">
        <v>294</v>
      </c>
      <c r="H278" s="54">
        <v>294</v>
      </c>
    </row>
    <row r="279" spans="1:8" ht="15.75">
      <c r="A279" s="47" t="s">
        <v>357</v>
      </c>
      <c r="B279" s="42">
        <v>11</v>
      </c>
      <c r="C279" s="42" t="s">
        <v>176</v>
      </c>
      <c r="D279" s="43" t="s">
        <v>176</v>
      </c>
      <c r="E279" s="44" t="s">
        <v>176</v>
      </c>
      <c r="F279" s="45">
        <f>F280+F298</f>
        <v>16157.7101</v>
      </c>
      <c r="G279" s="45">
        <f>G280+G298</f>
        <v>1900</v>
      </c>
      <c r="H279" s="45">
        <f>H280+H298</f>
        <v>1900</v>
      </c>
    </row>
    <row r="280" spans="1:8" ht="15.75">
      <c r="A280" s="90" t="s">
        <v>358</v>
      </c>
      <c r="B280" s="91">
        <v>11</v>
      </c>
      <c r="C280" s="91">
        <v>2</v>
      </c>
      <c r="D280" s="43"/>
      <c r="E280" s="44"/>
      <c r="F280" s="45">
        <f>F281</f>
        <v>16157.7101</v>
      </c>
      <c r="G280" s="45">
        <f t="shared" ref="G280:H280" si="52">G281</f>
        <v>1900</v>
      </c>
      <c r="H280" s="45">
        <f t="shared" si="52"/>
        <v>1900</v>
      </c>
    </row>
    <row r="281" spans="1:8" ht="31.5">
      <c r="A281" s="60" t="s">
        <v>359</v>
      </c>
      <c r="B281" s="91">
        <v>11</v>
      </c>
      <c r="C281" s="91">
        <v>2</v>
      </c>
      <c r="D281" s="92" t="s">
        <v>360</v>
      </c>
      <c r="E281" s="44"/>
      <c r="F281" s="45">
        <f>F282+F289+F292+F295</f>
        <v>16157.7101</v>
      </c>
      <c r="G281" s="45">
        <f t="shared" ref="G281:H281" si="53">G282+G289</f>
        <v>1900</v>
      </c>
      <c r="H281" s="45">
        <f t="shared" si="53"/>
        <v>1900</v>
      </c>
    </row>
    <row r="282" spans="1:8" ht="15.75">
      <c r="A282" s="48" t="s">
        <v>361</v>
      </c>
      <c r="B282" s="93">
        <v>11</v>
      </c>
      <c r="C282" s="93">
        <v>2</v>
      </c>
      <c r="D282" s="86" t="s">
        <v>362</v>
      </c>
      <c r="E282" s="51"/>
      <c r="F282" s="52">
        <f>F283+F285+F287</f>
        <v>3056.7</v>
      </c>
      <c r="G282" s="52">
        <f t="shared" ref="G282:H282" si="54">G283+G285+G287</f>
        <v>1900</v>
      </c>
      <c r="H282" s="52">
        <f t="shared" si="54"/>
        <v>1900</v>
      </c>
    </row>
    <row r="283" spans="1:8" ht="63">
      <c r="A283" s="85" t="s">
        <v>182</v>
      </c>
      <c r="B283" s="93">
        <v>11</v>
      </c>
      <c r="C283" s="93">
        <v>2</v>
      </c>
      <c r="D283" s="86" t="s">
        <v>362</v>
      </c>
      <c r="E283" s="86">
        <v>100</v>
      </c>
      <c r="F283" s="52">
        <f>F284</f>
        <v>2022.5</v>
      </c>
      <c r="G283" s="52">
        <f t="shared" ref="G283:H296" si="55">G284</f>
        <v>1200</v>
      </c>
      <c r="H283" s="52">
        <f t="shared" si="55"/>
        <v>1200</v>
      </c>
    </row>
    <row r="284" spans="1:8" ht="15.75">
      <c r="A284" s="85" t="s">
        <v>333</v>
      </c>
      <c r="B284" s="93">
        <v>11</v>
      </c>
      <c r="C284" s="93">
        <v>2</v>
      </c>
      <c r="D284" s="86" t="s">
        <v>362</v>
      </c>
      <c r="E284" s="86">
        <v>110</v>
      </c>
      <c r="F284" s="54">
        <f>5022.5-3000</f>
        <v>2022.5</v>
      </c>
      <c r="G284" s="54">
        <v>1200</v>
      </c>
      <c r="H284" s="54">
        <v>1200</v>
      </c>
    </row>
    <row r="285" spans="1:8" ht="31.5">
      <c r="A285" s="85" t="s">
        <v>307</v>
      </c>
      <c r="B285" s="93">
        <v>11</v>
      </c>
      <c r="C285" s="93">
        <v>2</v>
      </c>
      <c r="D285" s="86" t="s">
        <v>362</v>
      </c>
      <c r="E285" s="86">
        <v>200</v>
      </c>
      <c r="F285" s="52">
        <f>F286</f>
        <v>1033.7</v>
      </c>
      <c r="G285" s="52">
        <f t="shared" si="55"/>
        <v>690</v>
      </c>
      <c r="H285" s="52">
        <f t="shared" si="55"/>
        <v>690</v>
      </c>
    </row>
    <row r="286" spans="1:8" ht="31.5">
      <c r="A286" s="85" t="s">
        <v>192</v>
      </c>
      <c r="B286" s="93">
        <v>11</v>
      </c>
      <c r="C286" s="93">
        <v>2</v>
      </c>
      <c r="D286" s="86" t="s">
        <v>362</v>
      </c>
      <c r="E286" s="86">
        <v>240</v>
      </c>
      <c r="F286" s="54">
        <f>928-354.3+165-30+76+126+58.6+32.8+21.6+10+25-25</f>
        <v>1033.7</v>
      </c>
      <c r="G286" s="54">
        <v>690</v>
      </c>
      <c r="H286" s="54">
        <v>690</v>
      </c>
    </row>
    <row r="287" spans="1:8" ht="15.75">
      <c r="A287" s="85" t="s">
        <v>193</v>
      </c>
      <c r="B287" s="93">
        <v>11</v>
      </c>
      <c r="C287" s="93">
        <v>2</v>
      </c>
      <c r="D287" s="86" t="s">
        <v>362</v>
      </c>
      <c r="E287" s="86">
        <v>800</v>
      </c>
      <c r="F287" s="52">
        <f>F288</f>
        <v>0.5</v>
      </c>
      <c r="G287" s="52">
        <f t="shared" si="55"/>
        <v>10</v>
      </c>
      <c r="H287" s="52">
        <f t="shared" si="55"/>
        <v>10</v>
      </c>
    </row>
    <row r="288" spans="1:8" ht="15.75">
      <c r="A288" s="85" t="s">
        <v>363</v>
      </c>
      <c r="B288" s="93">
        <v>11</v>
      </c>
      <c r="C288" s="93">
        <v>2</v>
      </c>
      <c r="D288" s="86" t="s">
        <v>362</v>
      </c>
      <c r="E288" s="86">
        <v>850</v>
      </c>
      <c r="F288" s="54">
        <v>0.5</v>
      </c>
      <c r="G288" s="54">
        <v>10</v>
      </c>
      <c r="H288" s="54">
        <v>10</v>
      </c>
    </row>
    <row r="289" spans="1:8" ht="15.75">
      <c r="A289" s="85" t="s">
        <v>184</v>
      </c>
      <c r="B289" s="93">
        <v>11</v>
      </c>
      <c r="C289" s="93">
        <v>2</v>
      </c>
      <c r="D289" s="86" t="s">
        <v>364</v>
      </c>
      <c r="E289" s="92" t="s">
        <v>176</v>
      </c>
      <c r="F289" s="52">
        <f t="shared" ref="F289:F296" si="56">F290</f>
        <v>3000</v>
      </c>
      <c r="G289" s="52">
        <f t="shared" si="55"/>
        <v>0</v>
      </c>
      <c r="H289" s="52">
        <f t="shared" si="55"/>
        <v>0</v>
      </c>
    </row>
    <row r="290" spans="1:8" ht="63">
      <c r="A290" s="85" t="s">
        <v>182</v>
      </c>
      <c r="B290" s="93">
        <v>11</v>
      </c>
      <c r="C290" s="93">
        <v>2</v>
      </c>
      <c r="D290" s="86" t="s">
        <v>364</v>
      </c>
      <c r="E290" s="86">
        <v>100</v>
      </c>
      <c r="F290" s="52">
        <f t="shared" si="56"/>
        <v>3000</v>
      </c>
      <c r="G290" s="52">
        <f t="shared" si="55"/>
        <v>0</v>
      </c>
      <c r="H290" s="52">
        <f t="shared" si="55"/>
        <v>0</v>
      </c>
    </row>
    <row r="291" spans="1:8" ht="15.75">
      <c r="A291" s="94" t="s">
        <v>333</v>
      </c>
      <c r="B291" s="95">
        <v>11</v>
      </c>
      <c r="C291" s="95">
        <v>2</v>
      </c>
      <c r="D291" s="96" t="s">
        <v>364</v>
      </c>
      <c r="E291" s="96">
        <v>110</v>
      </c>
      <c r="F291" s="97">
        <v>3000</v>
      </c>
      <c r="G291" s="97">
        <v>0</v>
      </c>
      <c r="H291" s="97">
        <v>0</v>
      </c>
    </row>
    <row r="292" spans="1:8" ht="31.5">
      <c r="A292" s="98" t="s">
        <v>365</v>
      </c>
      <c r="B292" s="99">
        <v>11</v>
      </c>
      <c r="C292" s="99">
        <v>2</v>
      </c>
      <c r="D292" s="100" t="s">
        <v>366</v>
      </c>
      <c r="E292" s="101" t="s">
        <v>176</v>
      </c>
      <c r="F292" s="102">
        <f t="shared" si="56"/>
        <v>10000</v>
      </c>
      <c r="G292" s="102">
        <f t="shared" si="55"/>
        <v>0</v>
      </c>
      <c r="H292" s="102">
        <f t="shared" ref="H292:H296" si="57">H293</f>
        <v>0</v>
      </c>
    </row>
    <row r="293" spans="1:8" ht="31.5">
      <c r="A293" s="98" t="s">
        <v>307</v>
      </c>
      <c r="B293" s="99">
        <v>11</v>
      </c>
      <c r="C293" s="99">
        <v>2</v>
      </c>
      <c r="D293" s="100" t="s">
        <v>366</v>
      </c>
      <c r="E293" s="100">
        <v>200</v>
      </c>
      <c r="F293" s="102">
        <f t="shared" si="56"/>
        <v>10000</v>
      </c>
      <c r="G293" s="102">
        <f t="shared" si="55"/>
        <v>0</v>
      </c>
      <c r="H293" s="102">
        <f t="shared" si="57"/>
        <v>0</v>
      </c>
    </row>
    <row r="294" spans="1:8" ht="31.5">
      <c r="A294" s="98" t="s">
        <v>192</v>
      </c>
      <c r="B294" s="99">
        <v>11</v>
      </c>
      <c r="C294" s="99">
        <v>2</v>
      </c>
      <c r="D294" s="100" t="s">
        <v>366</v>
      </c>
      <c r="E294" s="100">
        <v>240</v>
      </c>
      <c r="F294" s="103">
        <v>10000</v>
      </c>
      <c r="G294" s="103">
        <v>0</v>
      </c>
      <c r="H294" s="103">
        <v>0</v>
      </c>
    </row>
    <row r="295" spans="1:8" ht="47.25">
      <c r="A295" s="98" t="s">
        <v>367</v>
      </c>
      <c r="B295" s="99">
        <v>11</v>
      </c>
      <c r="C295" s="99">
        <v>2</v>
      </c>
      <c r="D295" s="100" t="s">
        <v>368</v>
      </c>
      <c r="E295" s="101" t="s">
        <v>176</v>
      </c>
      <c r="F295" s="102">
        <f t="shared" si="56"/>
        <v>101.01009999999999</v>
      </c>
      <c r="G295" s="102">
        <f t="shared" si="55"/>
        <v>0</v>
      </c>
      <c r="H295" s="102">
        <f t="shared" si="57"/>
        <v>0</v>
      </c>
    </row>
    <row r="296" spans="1:8" ht="31.5">
      <c r="A296" s="98" t="s">
        <v>307</v>
      </c>
      <c r="B296" s="99">
        <v>11</v>
      </c>
      <c r="C296" s="99">
        <v>2</v>
      </c>
      <c r="D296" s="100" t="s">
        <v>368</v>
      </c>
      <c r="E296" s="100">
        <v>200</v>
      </c>
      <c r="F296" s="102">
        <f t="shared" si="56"/>
        <v>101.01009999999999</v>
      </c>
      <c r="G296" s="102">
        <f t="shared" si="55"/>
        <v>0</v>
      </c>
      <c r="H296" s="102">
        <f t="shared" si="57"/>
        <v>0</v>
      </c>
    </row>
    <row r="297" spans="1:8" ht="31.5">
      <c r="A297" s="98" t="s">
        <v>192</v>
      </c>
      <c r="B297" s="99">
        <v>11</v>
      </c>
      <c r="C297" s="99">
        <v>2</v>
      </c>
      <c r="D297" s="100" t="s">
        <v>368</v>
      </c>
      <c r="E297" s="100">
        <v>240</v>
      </c>
      <c r="F297" s="104">
        <v>101.01009999999999</v>
      </c>
      <c r="G297" s="103">
        <v>0</v>
      </c>
      <c r="H297" s="103">
        <v>0</v>
      </c>
    </row>
    <row r="298" spans="1:8" ht="15.75" hidden="1">
      <c r="A298" s="105" t="s">
        <v>369</v>
      </c>
      <c r="B298" s="106">
        <v>11</v>
      </c>
      <c r="C298" s="106">
        <v>5</v>
      </c>
      <c r="D298" s="107" t="s">
        <v>176</v>
      </c>
      <c r="E298" s="108" t="s">
        <v>176</v>
      </c>
      <c r="F298" s="109">
        <f>F299+F303</f>
        <v>0</v>
      </c>
      <c r="G298" s="109">
        <f>G299+G303</f>
        <v>0</v>
      </c>
      <c r="H298" s="110">
        <f>H299+H303</f>
        <v>0</v>
      </c>
    </row>
    <row r="299" spans="1:8" ht="31.5" hidden="1">
      <c r="A299" s="60" t="s">
        <v>370</v>
      </c>
      <c r="B299" s="42">
        <v>11</v>
      </c>
      <c r="C299" s="42">
        <v>5</v>
      </c>
      <c r="D299" s="43" t="s">
        <v>360</v>
      </c>
      <c r="E299" s="44"/>
      <c r="F299" s="45">
        <f t="shared" ref="F299:F311" si="58">F300</f>
        <v>0</v>
      </c>
      <c r="G299" s="45">
        <f t="shared" ref="G299:G311" si="59">G300</f>
        <v>0</v>
      </c>
      <c r="H299" s="46">
        <f t="shared" ref="H299:H311" si="60">H300</f>
        <v>0</v>
      </c>
    </row>
    <row r="300" spans="1:8" ht="15.75" hidden="1">
      <c r="A300" s="48" t="s">
        <v>361</v>
      </c>
      <c r="B300" s="49">
        <v>11</v>
      </c>
      <c r="C300" s="49">
        <v>5</v>
      </c>
      <c r="D300" s="50" t="s">
        <v>362</v>
      </c>
      <c r="E300" s="51" t="s">
        <v>176</v>
      </c>
      <c r="F300" s="52">
        <f t="shared" si="58"/>
        <v>0</v>
      </c>
      <c r="G300" s="52">
        <f t="shared" si="59"/>
        <v>0</v>
      </c>
      <c r="H300" s="53">
        <f t="shared" si="60"/>
        <v>0</v>
      </c>
    </row>
    <row r="301" spans="1:8" ht="31.5" hidden="1">
      <c r="A301" s="48" t="s">
        <v>191</v>
      </c>
      <c r="B301" s="49">
        <v>11</v>
      </c>
      <c r="C301" s="49">
        <v>5</v>
      </c>
      <c r="D301" s="50" t="s">
        <v>362</v>
      </c>
      <c r="E301" s="51">
        <v>200</v>
      </c>
      <c r="F301" s="52">
        <f t="shared" si="58"/>
        <v>0</v>
      </c>
      <c r="G301" s="52">
        <f t="shared" si="59"/>
        <v>0</v>
      </c>
      <c r="H301" s="53">
        <f t="shared" si="60"/>
        <v>0</v>
      </c>
    </row>
    <row r="302" spans="1:8" ht="31.5" hidden="1">
      <c r="A302" s="48" t="s">
        <v>192</v>
      </c>
      <c r="B302" s="49">
        <v>11</v>
      </c>
      <c r="C302" s="49">
        <v>5</v>
      </c>
      <c r="D302" s="50" t="s">
        <v>362</v>
      </c>
      <c r="E302" s="51">
        <v>240</v>
      </c>
      <c r="F302" s="54"/>
      <c r="G302" s="54"/>
      <c r="H302" s="55"/>
    </row>
    <row r="303" spans="1:8" ht="15.75" hidden="1">
      <c r="A303" s="47" t="s">
        <v>178</v>
      </c>
      <c r="B303" s="42">
        <v>11</v>
      </c>
      <c r="C303" s="42">
        <v>5</v>
      </c>
      <c r="D303" s="43" t="s">
        <v>179</v>
      </c>
      <c r="E303" s="44"/>
      <c r="F303" s="45">
        <f t="shared" si="58"/>
        <v>0</v>
      </c>
      <c r="G303" s="45">
        <f t="shared" si="59"/>
        <v>0</v>
      </c>
      <c r="H303" s="46">
        <f t="shared" si="60"/>
        <v>0</v>
      </c>
    </row>
    <row r="304" spans="1:8" ht="15.75" hidden="1">
      <c r="A304" s="48" t="s">
        <v>371</v>
      </c>
      <c r="B304" s="49">
        <v>11</v>
      </c>
      <c r="C304" s="49">
        <v>5</v>
      </c>
      <c r="D304" s="50" t="s">
        <v>372</v>
      </c>
      <c r="E304" s="51" t="s">
        <v>176</v>
      </c>
      <c r="F304" s="52">
        <f t="shared" si="58"/>
        <v>0</v>
      </c>
      <c r="G304" s="52">
        <f t="shared" si="59"/>
        <v>0</v>
      </c>
      <c r="H304" s="53">
        <f t="shared" si="60"/>
        <v>0</v>
      </c>
    </row>
    <row r="305" spans="1:8" ht="31.5" hidden="1">
      <c r="A305" s="48" t="s">
        <v>191</v>
      </c>
      <c r="B305" s="49">
        <v>11</v>
      </c>
      <c r="C305" s="49">
        <v>5</v>
      </c>
      <c r="D305" s="50" t="s">
        <v>372</v>
      </c>
      <c r="E305" s="51">
        <v>200</v>
      </c>
      <c r="F305" s="52">
        <f t="shared" si="58"/>
        <v>0</v>
      </c>
      <c r="G305" s="52">
        <f t="shared" si="59"/>
        <v>0</v>
      </c>
      <c r="H305" s="53">
        <f t="shared" si="60"/>
        <v>0</v>
      </c>
    </row>
    <row r="306" spans="1:8" ht="31.5" hidden="1">
      <c r="A306" s="48" t="s">
        <v>192</v>
      </c>
      <c r="B306" s="49">
        <v>11</v>
      </c>
      <c r="C306" s="49">
        <v>5</v>
      </c>
      <c r="D306" s="50" t="s">
        <v>372</v>
      </c>
      <c r="E306" s="51">
        <v>240</v>
      </c>
      <c r="F306" s="54"/>
      <c r="G306" s="54"/>
      <c r="H306" s="55"/>
    </row>
    <row r="307" spans="1:8" ht="15.75">
      <c r="A307" s="47" t="s">
        <v>373</v>
      </c>
      <c r="B307" s="42">
        <v>99</v>
      </c>
      <c r="C307" s="42"/>
      <c r="D307" s="43" t="s">
        <v>176</v>
      </c>
      <c r="E307" s="44" t="s">
        <v>176</v>
      </c>
      <c r="F307" s="52">
        <f t="shared" si="58"/>
        <v>0</v>
      </c>
      <c r="G307" s="52">
        <f t="shared" si="59"/>
        <v>375.3</v>
      </c>
      <c r="H307" s="46">
        <f t="shared" si="60"/>
        <v>793.2</v>
      </c>
    </row>
    <row r="308" spans="1:8" ht="15.75">
      <c r="A308" s="48" t="s">
        <v>373</v>
      </c>
      <c r="B308" s="49">
        <v>99</v>
      </c>
      <c r="C308" s="49">
        <v>99</v>
      </c>
      <c r="D308" s="50"/>
      <c r="E308" s="51"/>
      <c r="F308" s="52">
        <f t="shared" si="58"/>
        <v>0</v>
      </c>
      <c r="G308" s="52">
        <f t="shared" si="59"/>
        <v>375.3</v>
      </c>
      <c r="H308" s="53">
        <f t="shared" si="60"/>
        <v>793.2</v>
      </c>
    </row>
    <row r="309" spans="1:8" ht="15.75">
      <c r="A309" s="48" t="s">
        <v>178</v>
      </c>
      <c r="B309" s="49">
        <v>99</v>
      </c>
      <c r="C309" s="49">
        <v>99</v>
      </c>
      <c r="D309" s="50" t="s">
        <v>179</v>
      </c>
      <c r="E309" s="51"/>
      <c r="F309" s="52">
        <f t="shared" si="58"/>
        <v>0</v>
      </c>
      <c r="G309" s="52">
        <f t="shared" si="59"/>
        <v>375.3</v>
      </c>
      <c r="H309" s="53">
        <f t="shared" si="60"/>
        <v>793.2</v>
      </c>
    </row>
    <row r="310" spans="1:8" ht="15.75">
      <c r="A310" s="48" t="s">
        <v>373</v>
      </c>
      <c r="B310" s="49">
        <v>99</v>
      </c>
      <c r="C310" s="49">
        <v>99</v>
      </c>
      <c r="D310" s="50" t="s">
        <v>374</v>
      </c>
      <c r="E310" s="51"/>
      <c r="F310" s="52">
        <f t="shared" si="58"/>
        <v>0</v>
      </c>
      <c r="G310" s="52">
        <f t="shared" si="59"/>
        <v>375.3</v>
      </c>
      <c r="H310" s="53">
        <f t="shared" si="60"/>
        <v>793.2</v>
      </c>
    </row>
    <row r="311" spans="1:8" ht="15.75">
      <c r="A311" s="48" t="s">
        <v>373</v>
      </c>
      <c r="B311" s="49">
        <v>99</v>
      </c>
      <c r="C311" s="49">
        <v>99</v>
      </c>
      <c r="D311" s="50" t="s">
        <v>374</v>
      </c>
      <c r="E311" s="51">
        <v>900</v>
      </c>
      <c r="F311" s="52">
        <f t="shared" si="58"/>
        <v>0</v>
      </c>
      <c r="G311" s="52">
        <f t="shared" si="59"/>
        <v>375.3</v>
      </c>
      <c r="H311" s="53">
        <f t="shared" si="60"/>
        <v>793.2</v>
      </c>
    </row>
    <row r="312" spans="1:8" ht="15.75">
      <c r="A312" s="48" t="s">
        <v>373</v>
      </c>
      <c r="B312" s="49">
        <v>99</v>
      </c>
      <c r="C312" s="49">
        <v>99</v>
      </c>
      <c r="D312" s="50" t="s">
        <v>374</v>
      </c>
      <c r="E312" s="51">
        <v>990</v>
      </c>
      <c r="F312" s="54">
        <v>0</v>
      </c>
      <c r="G312" s="54">
        <v>375.3</v>
      </c>
      <c r="H312" s="55">
        <v>793.2</v>
      </c>
    </row>
    <row r="313" spans="1:8" ht="15.75">
      <c r="A313" s="111" t="s">
        <v>375</v>
      </c>
      <c r="B313" s="112"/>
      <c r="C313" s="112"/>
      <c r="D313" s="113"/>
      <c r="E313" s="114"/>
      <c r="F313" s="115">
        <f>F8+F59+F70+F80+F128+F203+F212+F273+F279+F307</f>
        <v>49240.026610000001</v>
      </c>
      <c r="G313" s="115">
        <f>G8+G59+G70+G80+G128+G203+G212+G273+G279+G307</f>
        <v>18032.795849999999</v>
      </c>
      <c r="H313" s="115">
        <f>H8+H59+H70+H80+H128+H203+H212+H273+H279+H307</f>
        <v>19000.350840000003</v>
      </c>
    </row>
    <row r="314" spans="1:8" ht="15.75">
      <c r="A314" s="116"/>
      <c r="F314" s="117">
        <f>49240.02661-F313</f>
        <v>0</v>
      </c>
      <c r="G314" s="118">
        <f>18032.79585-G313</f>
        <v>0</v>
      </c>
      <c r="H314" s="118">
        <f>19000.35084-H313</f>
        <v>0</v>
      </c>
    </row>
    <row r="315" spans="1:8" ht="15">
      <c r="A315" s="119"/>
    </row>
    <row r="316" spans="1:8" ht="15">
      <c r="A316" s="120"/>
    </row>
    <row r="317" spans="1:8" ht="15">
      <c r="A317" s="119"/>
    </row>
  </sheetData>
  <autoFilter ref="A7:H7"/>
  <mergeCells count="9">
    <mergeCell ref="E1:H1"/>
    <mergeCell ref="F2:H2"/>
    <mergeCell ref="A4:H4"/>
    <mergeCell ref="A6:A7"/>
    <mergeCell ref="B6:B7"/>
    <mergeCell ref="C6:C7"/>
    <mergeCell ref="D6:D7"/>
    <mergeCell ref="E6:E7"/>
    <mergeCell ref="F6:H6"/>
  </mergeCells>
  <pageMargins left="0.78740157480314954" right="0.39370078740157477" top="0.39370078740157477" bottom="0.39370078740157477" header="0.51181102362204722" footer="0.51181102362204722"/>
  <pageSetup paperSize="9" scale="61" fitToHeight="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68"/>
  <sheetViews>
    <sheetView showGridLines="0" view="pageBreakPreview" zoomScale="90" workbookViewId="0">
      <pane ySplit="7" topLeftCell="A8" activePane="bottomLeft" state="frozen"/>
      <selection activeCell="A83" sqref="A83"/>
      <selection pane="bottomLeft"/>
    </sheetView>
  </sheetViews>
  <sheetFormatPr defaultColWidth="9.140625" defaultRowHeight="12.75"/>
  <cols>
    <col min="1" max="1" width="62.5703125" style="34" customWidth="1"/>
    <col min="2" max="2" width="16" style="121" customWidth="1"/>
    <col min="3" max="3" width="6.42578125" style="34" customWidth="1"/>
    <col min="4" max="4" width="5" style="34" customWidth="1"/>
    <col min="5" max="5" width="6" style="34" customWidth="1"/>
    <col min="6" max="6" width="11.5703125" style="34" customWidth="1"/>
    <col min="7" max="7" width="11.28515625" style="34" customWidth="1"/>
    <col min="8" max="8" width="13.85546875" style="34" customWidth="1"/>
    <col min="9" max="245" width="9.140625" style="34" customWidth="1"/>
    <col min="246" max="16384" width="9.140625" style="34"/>
  </cols>
  <sheetData>
    <row r="1" spans="1:9" ht="17.25" customHeight="1">
      <c r="A1" s="35"/>
      <c r="B1" s="122"/>
      <c r="C1" s="35"/>
      <c r="D1" s="35"/>
      <c r="E1" s="290" t="s">
        <v>376</v>
      </c>
      <c r="F1" s="290"/>
      <c r="G1" s="290"/>
      <c r="H1" s="290"/>
    </row>
    <row r="2" spans="1:9" ht="54" customHeight="1">
      <c r="A2" s="35"/>
      <c r="B2" s="122"/>
      <c r="C2" s="37"/>
      <c r="D2" s="124"/>
      <c r="E2" s="124"/>
      <c r="F2" s="291" t="s">
        <v>157</v>
      </c>
      <c r="G2" s="292"/>
      <c r="H2" s="292"/>
    </row>
    <row r="3" spans="1:9">
      <c r="A3" s="35"/>
      <c r="B3" s="122"/>
      <c r="C3" s="35"/>
      <c r="D3" s="35"/>
      <c r="E3" s="35"/>
      <c r="F3" s="35"/>
      <c r="G3" s="35"/>
      <c r="H3" s="35"/>
    </row>
    <row r="4" spans="1:9" ht="50.25" customHeight="1">
      <c r="A4" s="282" t="s">
        <v>377</v>
      </c>
      <c r="B4" s="293"/>
      <c r="C4" s="293"/>
      <c r="D4" s="293"/>
      <c r="E4" s="293"/>
      <c r="F4" s="293"/>
      <c r="G4" s="293"/>
      <c r="H4" s="293"/>
    </row>
    <row r="5" spans="1:9" ht="15" customHeight="1">
      <c r="A5" s="127"/>
      <c r="B5" s="128"/>
      <c r="C5" s="127"/>
      <c r="D5" s="127"/>
      <c r="E5" s="127"/>
      <c r="F5" s="127"/>
      <c r="G5" s="127"/>
      <c r="H5" s="129" t="s">
        <v>165</v>
      </c>
    </row>
    <row r="6" spans="1:9" ht="21.75" customHeight="1">
      <c r="A6" s="294" t="s">
        <v>166</v>
      </c>
      <c r="B6" s="294" t="s">
        <v>169</v>
      </c>
      <c r="C6" s="294" t="s">
        <v>170</v>
      </c>
      <c r="D6" s="294" t="s">
        <v>167</v>
      </c>
      <c r="E6" s="294" t="s">
        <v>168</v>
      </c>
      <c r="F6" s="297" t="s">
        <v>378</v>
      </c>
      <c r="G6" s="298"/>
      <c r="H6" s="299"/>
    </row>
    <row r="7" spans="1:9" ht="21.75" customHeight="1">
      <c r="A7" s="295"/>
      <c r="B7" s="296"/>
      <c r="C7" s="296"/>
      <c r="D7" s="296"/>
      <c r="E7" s="296"/>
      <c r="F7" s="40" t="s">
        <v>172</v>
      </c>
      <c r="G7" s="40" t="s">
        <v>173</v>
      </c>
      <c r="H7" s="40" t="s">
        <v>174</v>
      </c>
    </row>
    <row r="8" spans="1:9" s="130" customFormat="1" ht="31.5">
      <c r="A8" s="131" t="str">
        <f>'Приложение 3'!A72</f>
        <v>Муниципальная программа "Обеспечение пожарной безопасности на территории Улыбинского сельсовета"</v>
      </c>
      <c r="B8" s="132" t="s">
        <v>226</v>
      </c>
      <c r="C8" s="133" t="s">
        <v>176</v>
      </c>
      <c r="D8" s="134"/>
      <c r="E8" s="135"/>
      <c r="F8" s="136">
        <f>'Приложение 3'!F72</f>
        <v>9.5</v>
      </c>
      <c r="G8" s="136">
        <f>'Приложение 3'!G72</f>
        <v>50</v>
      </c>
      <c r="H8" s="136">
        <f>'Приложение 3'!H72</f>
        <v>50</v>
      </c>
      <c r="I8" s="137"/>
    </row>
    <row r="9" spans="1:9" s="130" customFormat="1" ht="31.5">
      <c r="A9" s="131" t="str">
        <f>'Приложение 3'!A73</f>
        <v>Реализаци я мероприятий по пожарной безопасности на территории поселения</v>
      </c>
      <c r="B9" s="132" t="s">
        <v>228</v>
      </c>
      <c r="C9" s="133" t="s">
        <v>176</v>
      </c>
      <c r="D9" s="134"/>
      <c r="E9" s="135"/>
      <c r="F9" s="136">
        <f>'Приложение 3'!F73</f>
        <v>9.5</v>
      </c>
      <c r="G9" s="136">
        <f>'Приложение 3'!G73</f>
        <v>50</v>
      </c>
      <c r="H9" s="136">
        <f>'Приложение 3'!H73</f>
        <v>50</v>
      </c>
      <c r="I9" s="137"/>
    </row>
    <row r="10" spans="1:9" s="130" customFormat="1" ht="31.5">
      <c r="A10" s="48" t="s">
        <v>191</v>
      </c>
      <c r="B10" s="138" t="s">
        <v>228</v>
      </c>
      <c r="C10" s="139">
        <v>200</v>
      </c>
      <c r="D10" s="140"/>
      <c r="E10" s="141"/>
      <c r="F10" s="142">
        <f>'Приложение 3'!F74</f>
        <v>9.5</v>
      </c>
      <c r="G10" s="143">
        <f t="shared" ref="G10:H10" si="0">G11</f>
        <v>50</v>
      </c>
      <c r="H10" s="144">
        <f t="shared" si="0"/>
        <v>50</v>
      </c>
      <c r="I10" s="137"/>
    </row>
    <row r="11" spans="1:9" s="130" customFormat="1" ht="31.5">
      <c r="A11" s="48" t="s">
        <v>192</v>
      </c>
      <c r="B11" s="145" t="s">
        <v>228</v>
      </c>
      <c r="C11" s="146">
        <v>240</v>
      </c>
      <c r="D11" s="147">
        <v>3</v>
      </c>
      <c r="E11" s="148">
        <v>10</v>
      </c>
      <c r="F11" s="142">
        <f>'Приложение 3'!F75</f>
        <v>9.5</v>
      </c>
      <c r="G11" s="142">
        <f>'Приложение 3'!G75</f>
        <v>50</v>
      </c>
      <c r="H11" s="142">
        <f>'Приложение 3'!H75</f>
        <v>50</v>
      </c>
      <c r="I11" s="137"/>
    </row>
    <row r="12" spans="1:9" s="74" customFormat="1" ht="31.5" hidden="1">
      <c r="A12" s="47" t="str">
        <f>'Приложение 3'!A138</f>
        <v>Муниципальная программа "Газификация территории  _______ сельсовета</v>
      </c>
      <c r="B12" s="149" t="s">
        <v>271</v>
      </c>
      <c r="C12" s="44"/>
      <c r="D12" s="150"/>
      <c r="E12" s="42"/>
      <c r="F12" s="45">
        <f>'Приложение 3'!F138</f>
        <v>0</v>
      </c>
      <c r="G12" s="45">
        <f>'Приложение 3'!G138</f>
        <v>0</v>
      </c>
      <c r="H12" s="45">
        <f>'Приложение 3'!H138</f>
        <v>0</v>
      </c>
      <c r="I12" s="151"/>
    </row>
    <row r="13" spans="1:9" s="74" customFormat="1" ht="18.75" hidden="1">
      <c r="A13" s="47" t="str">
        <f>'Приложение 3'!A139</f>
        <v>Мероприятия  "Газификация территории поселения"</v>
      </c>
      <c r="B13" s="132" t="s">
        <v>273</v>
      </c>
      <c r="C13" s="152"/>
      <c r="D13" s="153"/>
      <c r="E13" s="154"/>
      <c r="F13" s="155">
        <f>'Приложение 3'!F139</f>
        <v>0</v>
      </c>
      <c r="G13" s="155">
        <f>'Приложение 3'!G139</f>
        <v>0</v>
      </c>
      <c r="H13" s="155">
        <f>'Приложение 3'!H139</f>
        <v>0</v>
      </c>
      <c r="I13" s="151"/>
    </row>
    <row r="14" spans="1:9" ht="31.5" hidden="1">
      <c r="A14" s="48" t="s">
        <v>191</v>
      </c>
      <c r="B14" s="138" t="s">
        <v>273</v>
      </c>
      <c r="C14" s="156">
        <v>200</v>
      </c>
      <c r="D14" s="157"/>
      <c r="E14" s="158"/>
      <c r="F14" s="159">
        <f>'Приложение 3'!F140</f>
        <v>0</v>
      </c>
      <c r="G14" s="159">
        <f>'Приложение 3'!G140</f>
        <v>0</v>
      </c>
      <c r="H14" s="159">
        <f>'Приложение 3'!H140</f>
        <v>0</v>
      </c>
      <c r="I14" s="160"/>
    </row>
    <row r="15" spans="1:9" ht="31.5" hidden="1">
      <c r="A15" s="48" t="s">
        <v>192</v>
      </c>
      <c r="B15" s="138" t="s">
        <v>273</v>
      </c>
      <c r="C15" s="156">
        <v>240</v>
      </c>
      <c r="D15" s="157">
        <v>5</v>
      </c>
      <c r="E15" s="158">
        <v>2</v>
      </c>
      <c r="F15" s="159">
        <f>'Приложение 3'!F141</f>
        <v>0</v>
      </c>
      <c r="G15" s="159">
        <f>'Приложение 3'!G141</f>
        <v>0</v>
      </c>
      <c r="H15" s="159">
        <f>'Приложение 3'!H141</f>
        <v>0</v>
      </c>
      <c r="I15" s="160"/>
    </row>
    <row r="16" spans="1:9" s="74" customFormat="1" ht="31.5">
      <c r="A16" s="47" t="str">
        <f>'Приложение 3'!A87</f>
        <v>Муниципальная программа "Дорожное хозяйство на территории Улыбинского сельсовета"</v>
      </c>
      <c r="B16" s="149" t="s">
        <v>237</v>
      </c>
      <c r="C16" s="44"/>
      <c r="D16" s="150"/>
      <c r="E16" s="42"/>
      <c r="F16" s="45">
        <f>'Приложение 3'!F87</f>
        <v>1786</v>
      </c>
      <c r="G16" s="45">
        <f>'Приложение 3'!G87</f>
        <v>2331</v>
      </c>
      <c r="H16" s="45">
        <f>'Приложение 3'!H87</f>
        <v>2374</v>
      </c>
      <c r="I16" s="151"/>
    </row>
    <row r="17" spans="1:9" ht="18.75" hidden="1">
      <c r="A17" s="48" t="str">
        <f>'Приложение 3'!A88</f>
        <v>Реализация инициативного проекта ""</v>
      </c>
      <c r="B17" s="145" t="str">
        <f>'Приложение 3'!D88</f>
        <v>52.0.00.70240</v>
      </c>
      <c r="C17" s="51"/>
      <c r="D17" s="161"/>
      <c r="E17" s="49"/>
      <c r="F17" s="52">
        <f>'Приложение 3'!F88</f>
        <v>0</v>
      </c>
      <c r="G17" s="52">
        <f>'Приложение 3'!G88</f>
        <v>0</v>
      </c>
      <c r="H17" s="52">
        <f>'Приложение 3'!H88</f>
        <v>0</v>
      </c>
      <c r="I17" s="160"/>
    </row>
    <row r="18" spans="1:9" ht="31.5" hidden="1">
      <c r="A18" s="48" t="str">
        <f>'Приложение 3'!A89</f>
        <v>Закупка товаров, работ и услуг для  государственных (муниципальных) нужд</v>
      </c>
      <c r="B18" s="138" t="str">
        <f>'Приложение 3'!D89</f>
        <v>52.0.00.70240</v>
      </c>
      <c r="C18" s="156">
        <v>200</v>
      </c>
      <c r="D18" s="157"/>
      <c r="E18" s="158"/>
      <c r="F18" s="159">
        <f>'Приложение 3'!F89</f>
        <v>0</v>
      </c>
      <c r="G18" s="159">
        <f>'Приложение 3'!G89</f>
        <v>0</v>
      </c>
      <c r="H18" s="159">
        <f>'Приложение 3'!H89</f>
        <v>0</v>
      </c>
      <c r="I18" s="160"/>
    </row>
    <row r="19" spans="1:9" ht="31.5" hidden="1">
      <c r="A19" s="48" t="str">
        <f>'Приложение 3'!A90</f>
        <v>Иные закупки товаров, работ и услуг для обеспечения государственных (муниципальных) нужд</v>
      </c>
      <c r="B19" s="138" t="str">
        <f>'Приложение 3'!D90</f>
        <v>52.0.00.70240</v>
      </c>
      <c r="C19" s="156">
        <v>240</v>
      </c>
      <c r="D19" s="157">
        <v>4</v>
      </c>
      <c r="E19" s="158">
        <v>9</v>
      </c>
      <c r="F19" s="159">
        <f>'Приложение 3'!F90</f>
        <v>0</v>
      </c>
      <c r="G19" s="159">
        <f>'Приложение 3'!G90</f>
        <v>0</v>
      </c>
      <c r="H19" s="159">
        <f>'Приложение 3'!H90</f>
        <v>0</v>
      </c>
      <c r="I19" s="160"/>
    </row>
    <row r="20" spans="1:9" ht="31.5" hidden="1">
      <c r="A20" s="48" t="str">
        <f>'Приложение 3'!A91</f>
        <v>Реализация социально значимых проектов в сфере развития общественной инфраструктуры</v>
      </c>
      <c r="B20" s="138" t="str">
        <f>'Приложение 3'!D91</f>
        <v>52.0.00.70370</v>
      </c>
      <c r="C20" s="156"/>
      <c r="D20" s="157"/>
      <c r="E20" s="158"/>
      <c r="F20" s="159">
        <f>'Приложение 3'!F91</f>
        <v>0</v>
      </c>
      <c r="G20" s="159">
        <f>'Приложение 3'!G91</f>
        <v>0</v>
      </c>
      <c r="H20" s="159">
        <f>'Приложение 3'!H91</f>
        <v>0</v>
      </c>
      <c r="I20" s="160"/>
    </row>
    <row r="21" spans="1:9" ht="31.5" hidden="1">
      <c r="A21" s="48" t="str">
        <f>'Приложение 3'!A92</f>
        <v>Закупка товаров, работ и услуг для  государственных (муниципальных) нужд</v>
      </c>
      <c r="B21" s="50" t="str">
        <f>'Приложение 3'!D92</f>
        <v>52.0.00.70370</v>
      </c>
      <c r="C21" s="156">
        <v>200</v>
      </c>
      <c r="D21" s="157"/>
      <c r="E21" s="158"/>
      <c r="F21" s="159">
        <f>'Приложение 3'!F92</f>
        <v>0</v>
      </c>
      <c r="G21" s="159">
        <f>'Приложение 3'!G92</f>
        <v>0</v>
      </c>
      <c r="H21" s="159">
        <f>'Приложение 3'!H92</f>
        <v>0</v>
      </c>
      <c r="I21" s="160"/>
    </row>
    <row r="22" spans="1:9" ht="31.5" hidden="1">
      <c r="A22" s="48" t="str">
        <f>'Приложение 3'!A93</f>
        <v>Иные закупки товаров, работ и услуг для обеспечения государственных (муниципальных) нужд</v>
      </c>
      <c r="B22" s="50" t="str">
        <f>'Приложение 3'!D93</f>
        <v>52.0.00.70370</v>
      </c>
      <c r="C22" s="156">
        <v>240</v>
      </c>
      <c r="D22" s="157">
        <v>4</v>
      </c>
      <c r="E22" s="158">
        <v>9</v>
      </c>
      <c r="F22" s="159">
        <f>'Приложение 3'!F93</f>
        <v>0</v>
      </c>
      <c r="G22" s="159">
        <f>'Приложение 3'!G93</f>
        <v>0</v>
      </c>
      <c r="H22" s="159">
        <f>'Приложение 3'!H93</f>
        <v>0</v>
      </c>
      <c r="I22" s="160"/>
    </row>
    <row r="23" spans="1:9" ht="31.5">
      <c r="A23" s="48" t="str">
        <f>'Приложение 3'!A94</f>
        <v xml:space="preserve">Развитие автомобильных дорог местного значения на территории поселения </v>
      </c>
      <c r="B23" s="50" t="str">
        <f>'Приложение 3'!D94</f>
        <v>52.0.00.9Д010</v>
      </c>
      <c r="C23" s="156"/>
      <c r="D23" s="157"/>
      <c r="E23" s="158"/>
      <c r="F23" s="159">
        <f>'Приложение 3'!F94</f>
        <v>1686</v>
      </c>
      <c r="G23" s="159">
        <f>'Приложение 3'!G94</f>
        <v>2231</v>
      </c>
      <c r="H23" s="159">
        <f>'Приложение 3'!H94</f>
        <v>2274</v>
      </c>
      <c r="I23" s="160"/>
    </row>
    <row r="24" spans="1:9" ht="31.5">
      <c r="A24" s="48" t="str">
        <f>'Приложение 3'!A95</f>
        <v>Закупка товаров, работ и услуг для  государственных (муниципальных) нужд</v>
      </c>
      <c r="B24" s="50" t="str">
        <f>'Приложение 3'!D95</f>
        <v>52.0.00.9Д010</v>
      </c>
      <c r="C24" s="156">
        <v>200</v>
      </c>
      <c r="D24" s="157"/>
      <c r="E24" s="158"/>
      <c r="F24" s="159">
        <f>'Приложение 3'!F95</f>
        <v>1686</v>
      </c>
      <c r="G24" s="159">
        <f>'Приложение 3'!G95</f>
        <v>2231</v>
      </c>
      <c r="H24" s="159">
        <f>'Приложение 3'!H95</f>
        <v>2274</v>
      </c>
      <c r="I24" s="160"/>
    </row>
    <row r="25" spans="1:9" ht="31.5">
      <c r="A25" s="48" t="str">
        <f>'Приложение 3'!A96</f>
        <v>Иные закупки товаров, работ и услуг для обеспечения государственных (муниципальных) нужд</v>
      </c>
      <c r="B25" s="50" t="str">
        <f>'Приложение 3'!D96</f>
        <v>52.0.00.9Д010</v>
      </c>
      <c r="C25" s="156">
        <v>240</v>
      </c>
      <c r="D25" s="157">
        <v>4</v>
      </c>
      <c r="E25" s="158">
        <v>9</v>
      </c>
      <c r="F25" s="159">
        <f>'Приложение 3'!F96</f>
        <v>1686</v>
      </c>
      <c r="G25" s="159">
        <f>'Приложение 3'!G96</f>
        <v>2231</v>
      </c>
      <c r="H25" s="159">
        <f>'Приложение 3'!H96</f>
        <v>2274</v>
      </c>
      <c r="I25" s="160"/>
    </row>
    <row r="26" spans="1:9" ht="31.5">
      <c r="A26" s="48" t="str">
        <f>'Приложение 3'!A97</f>
        <v>Обеспечение безопасности дорожного движения на территории поселения</v>
      </c>
      <c r="B26" s="50" t="str">
        <f>'Приложение 3'!D97</f>
        <v>52.0.00.9Д020</v>
      </c>
      <c r="C26" s="156"/>
      <c r="D26" s="157"/>
      <c r="E26" s="158"/>
      <c r="F26" s="159">
        <f>'Приложение 3'!F97</f>
        <v>100</v>
      </c>
      <c r="G26" s="159">
        <f>'Приложение 3'!G97</f>
        <v>100</v>
      </c>
      <c r="H26" s="159">
        <f>'Приложение 3'!H97</f>
        <v>100</v>
      </c>
      <c r="I26" s="160"/>
    </row>
    <row r="27" spans="1:9" ht="31.5">
      <c r="A27" s="48" t="str">
        <f>'Приложение 3'!A98</f>
        <v>Закупка товаров, работ и услуг для  государственных (муниципальных) нужд</v>
      </c>
      <c r="B27" s="50" t="str">
        <f>'Приложение 3'!D98</f>
        <v>52.0.00.9Д020</v>
      </c>
      <c r="C27" s="156">
        <v>200</v>
      </c>
      <c r="D27" s="157"/>
      <c r="E27" s="158"/>
      <c r="F27" s="159">
        <f>'Приложение 3'!F98</f>
        <v>100</v>
      </c>
      <c r="G27" s="159">
        <f>'Приложение 3'!G98</f>
        <v>100</v>
      </c>
      <c r="H27" s="159">
        <f>'Приложение 3'!H98</f>
        <v>100</v>
      </c>
      <c r="I27" s="160"/>
    </row>
    <row r="28" spans="1:9" ht="31.5">
      <c r="A28" s="48" t="str">
        <f>'Приложение 3'!A99</f>
        <v>Иные закупки товаров, работ и услуг для обеспечения государственных (муниципальных) нужд</v>
      </c>
      <c r="B28" s="50" t="str">
        <f>'Приложение 3'!D99</f>
        <v>52.0.00.9Д020</v>
      </c>
      <c r="C28" s="156">
        <v>240</v>
      </c>
      <c r="D28" s="157">
        <v>4</v>
      </c>
      <c r="E28" s="158">
        <v>9</v>
      </c>
      <c r="F28" s="159">
        <f>'Приложение 3'!F99</f>
        <v>100</v>
      </c>
      <c r="G28" s="159">
        <f>'Приложение 3'!G99</f>
        <v>100</v>
      </c>
      <c r="H28" s="159">
        <f>'Приложение 3'!H99</f>
        <v>100</v>
      </c>
      <c r="I28" s="160"/>
    </row>
    <row r="29" spans="1:9" ht="63" hidden="1">
      <c r="A29" s="48" t="str">
        <f>'Приложение 3'!A100</f>
        <v>Обеспечение устойчивого функционирования автомобильных дорог местного значения и искусственных сооружений на них, а также улично-дорожной сети в муниципальных образованиях Новосибирской области</v>
      </c>
      <c r="B29" s="50" t="str">
        <f>'Приложение 3'!D100</f>
        <v>52.0.00.9Д160</v>
      </c>
      <c r="C29" s="156"/>
      <c r="D29" s="157"/>
      <c r="E29" s="158"/>
      <c r="F29" s="159">
        <f>'Приложение 3'!F100</f>
        <v>0</v>
      </c>
      <c r="G29" s="159">
        <f>'Приложение 3'!G100</f>
        <v>0</v>
      </c>
      <c r="H29" s="159">
        <f>'Приложение 3'!H100</f>
        <v>0</v>
      </c>
      <c r="I29" s="160"/>
    </row>
    <row r="30" spans="1:9" ht="31.5" hidden="1">
      <c r="A30" s="48" t="str">
        <f>'Приложение 3'!A101</f>
        <v>Закупка товаров, работ и услуг для  государственных (муниципальных) нужд</v>
      </c>
      <c r="B30" s="50" t="str">
        <f>'Приложение 3'!D101</f>
        <v>52.0.00.9Д160</v>
      </c>
      <c r="C30" s="156">
        <v>200</v>
      </c>
      <c r="D30" s="157"/>
      <c r="E30" s="158"/>
      <c r="F30" s="159">
        <f>'Приложение 3'!F101</f>
        <v>0</v>
      </c>
      <c r="G30" s="159">
        <f>'Приложение 3'!G101</f>
        <v>0</v>
      </c>
      <c r="H30" s="159">
        <f>'Приложение 3'!H101</f>
        <v>0</v>
      </c>
      <c r="I30" s="160"/>
    </row>
    <row r="31" spans="1:9" ht="31.5" hidden="1">
      <c r="A31" s="48" t="str">
        <f>'Приложение 3'!A102</f>
        <v>Иные закупки товаров, работ и услуг для обеспечения государственных (муниципальных) нужд</v>
      </c>
      <c r="B31" s="50" t="str">
        <f>'Приложение 3'!D102</f>
        <v>52.0.00.9Д160</v>
      </c>
      <c r="C31" s="156">
        <v>240</v>
      </c>
      <c r="D31" s="157">
        <v>4</v>
      </c>
      <c r="E31" s="158">
        <v>9</v>
      </c>
      <c r="F31" s="159">
        <f>'Приложение 3'!F102</f>
        <v>0</v>
      </c>
      <c r="G31" s="159">
        <f>'Приложение 3'!G102</f>
        <v>0</v>
      </c>
      <c r="H31" s="159">
        <f>'Приложение 3'!H102</f>
        <v>0</v>
      </c>
      <c r="I31" s="160"/>
    </row>
    <row r="32" spans="1:9" ht="47.25" hidden="1">
      <c r="A32" s="48" t="str">
        <f>'Приложение 3'!A103</f>
        <v>Финансовое обеспечение деятельности муниципальных образований Новосибирской области по управлению дорожным хозяйством</v>
      </c>
      <c r="B32" s="50" t="str">
        <f>'Приложение 3'!D103</f>
        <v>52.0.00.9Д880</v>
      </c>
      <c r="C32" s="156"/>
      <c r="D32" s="157"/>
      <c r="E32" s="158"/>
      <c r="F32" s="159">
        <f>'Приложение 3'!F103</f>
        <v>0</v>
      </c>
      <c r="G32" s="159">
        <f>'Приложение 3'!G103</f>
        <v>0</v>
      </c>
      <c r="H32" s="159">
        <f>'Приложение 3'!H103</f>
        <v>0</v>
      </c>
      <c r="I32" s="160"/>
    </row>
    <row r="33" spans="1:9" ht="18.75" hidden="1">
      <c r="A33" s="48" t="str">
        <f>'Приложение 3'!A104</f>
        <v>Иные бюджетные ассигнования</v>
      </c>
      <c r="B33" s="50" t="str">
        <f>'Приложение 3'!D104</f>
        <v>52.0.00.9Д880</v>
      </c>
      <c r="C33" s="156">
        <v>800</v>
      </c>
      <c r="D33" s="157"/>
      <c r="E33" s="158"/>
      <c r="F33" s="159">
        <f>'Приложение 3'!F104</f>
        <v>0</v>
      </c>
      <c r="G33" s="159">
        <f>'Приложение 3'!G104</f>
        <v>0</v>
      </c>
      <c r="H33" s="159">
        <f>'Приложение 3'!H104</f>
        <v>0</v>
      </c>
      <c r="I33" s="160"/>
    </row>
    <row r="34" spans="1:9" ht="18.75" hidden="1">
      <c r="A34" s="48" t="str">
        <f>'Приложение 3'!A105</f>
        <v xml:space="preserve">Уплата налогов, сборов и иных платежей </v>
      </c>
      <c r="B34" s="50" t="str">
        <f>'Приложение 3'!D105</f>
        <v>52.0.00.9Д880</v>
      </c>
      <c r="C34" s="156">
        <v>850</v>
      </c>
      <c r="D34" s="157">
        <v>4</v>
      </c>
      <c r="E34" s="158">
        <v>9</v>
      </c>
      <c r="F34" s="159">
        <f>'Приложение 3'!F105</f>
        <v>0</v>
      </c>
      <c r="G34" s="159">
        <f>'Приложение 3'!G105</f>
        <v>0</v>
      </c>
      <c r="H34" s="159">
        <f>'Приложение 3'!H105</f>
        <v>0</v>
      </c>
      <c r="I34" s="160"/>
    </row>
    <row r="35" spans="1:9" ht="18.75" hidden="1">
      <c r="A35" s="48" t="str">
        <f>'Приложение 3'!A106</f>
        <v>Софинанансирование инициативного проекта ""</v>
      </c>
      <c r="B35" s="50" t="str">
        <f>'Приложение 3'!D106</f>
        <v>52.0.00.S0240</v>
      </c>
      <c r="C35" s="156"/>
      <c r="D35" s="157"/>
      <c r="E35" s="158"/>
      <c r="F35" s="159">
        <f>'Приложение 3'!F106</f>
        <v>0</v>
      </c>
      <c r="G35" s="159">
        <f>'Приложение 3'!G106</f>
        <v>0</v>
      </c>
      <c r="H35" s="159">
        <f>'Приложение 3'!H106</f>
        <v>0</v>
      </c>
      <c r="I35" s="160"/>
    </row>
    <row r="36" spans="1:9" ht="31.5" hidden="1">
      <c r="A36" s="48" t="str">
        <f>'Приложение 3'!A107</f>
        <v>Закупка товаров, работ и услуг для  государственных (муниципальных) нужд</v>
      </c>
      <c r="B36" s="50" t="str">
        <f>'Приложение 3'!D107</f>
        <v>52.0.00.S0240</v>
      </c>
      <c r="C36" s="156">
        <v>200</v>
      </c>
      <c r="D36" s="157"/>
      <c r="E36" s="158"/>
      <c r="F36" s="159">
        <f>'Приложение 3'!F107</f>
        <v>0</v>
      </c>
      <c r="G36" s="159">
        <f>'Приложение 3'!G107</f>
        <v>0</v>
      </c>
      <c r="H36" s="159">
        <f>'Приложение 3'!H107</f>
        <v>0</v>
      </c>
      <c r="I36" s="160"/>
    </row>
    <row r="37" spans="1:9" ht="31.5" hidden="1">
      <c r="A37" s="48" t="str">
        <f>'Приложение 3'!A108</f>
        <v>Иные закупки товаров, работ и услуг для обеспечения государственных (муниципальных) нужд</v>
      </c>
      <c r="B37" s="50" t="str">
        <f>'Приложение 3'!D108</f>
        <v>52.0.00.S0240</v>
      </c>
      <c r="C37" s="156">
        <v>240</v>
      </c>
      <c r="D37" s="157">
        <v>4</v>
      </c>
      <c r="E37" s="158">
        <v>9</v>
      </c>
      <c r="F37" s="159">
        <f>'Приложение 3'!F108</f>
        <v>0</v>
      </c>
      <c r="G37" s="159">
        <f>'Приложение 3'!G108</f>
        <v>0</v>
      </c>
      <c r="H37" s="159">
        <f>'Приложение 3'!H108</f>
        <v>0</v>
      </c>
      <c r="I37" s="160"/>
    </row>
    <row r="38" spans="1:9" ht="31.5" hidden="1">
      <c r="A38" s="48" t="str">
        <f>'Приложение 3'!A109</f>
        <v>Софинансирование социально значимых проектов в сфере развития общественной инфраструктуры</v>
      </c>
      <c r="B38" s="50" t="str">
        <f>'Приложение 3'!D109</f>
        <v>52.0.00.S0370</v>
      </c>
      <c r="C38" s="156"/>
      <c r="D38" s="157"/>
      <c r="E38" s="158"/>
      <c r="F38" s="159">
        <f>'Приложение 3'!F109</f>
        <v>0</v>
      </c>
      <c r="G38" s="159">
        <f>'Приложение 3'!G109</f>
        <v>0</v>
      </c>
      <c r="H38" s="159">
        <f>'Приложение 3'!H109</f>
        <v>0</v>
      </c>
      <c r="I38" s="160"/>
    </row>
    <row r="39" spans="1:9" ht="31.5" hidden="1">
      <c r="A39" s="48" t="str">
        <f>'Приложение 3'!A110</f>
        <v>Закупка товаров, работ и услуг для  государственных (муниципальных) нужд</v>
      </c>
      <c r="B39" s="50" t="str">
        <f>'Приложение 3'!D110</f>
        <v>52.0.00.S0370</v>
      </c>
      <c r="C39" s="156">
        <v>200</v>
      </c>
      <c r="D39" s="157"/>
      <c r="E39" s="158"/>
      <c r="F39" s="159">
        <f>'Приложение 3'!F110</f>
        <v>0</v>
      </c>
      <c r="G39" s="159">
        <f>'Приложение 3'!G110</f>
        <v>0</v>
      </c>
      <c r="H39" s="159">
        <f>'Приложение 3'!H110</f>
        <v>0</v>
      </c>
      <c r="I39" s="160"/>
    </row>
    <row r="40" spans="1:9" ht="31.5" hidden="1">
      <c r="A40" s="48" t="str">
        <f>'Приложение 3'!A111</f>
        <v>Иные закупки товаров, работ и услуг для обеспечения государственных (муниципальных) нужд</v>
      </c>
      <c r="B40" s="50" t="str">
        <f>'Приложение 3'!D111</f>
        <v>52.0.00.S0370</v>
      </c>
      <c r="C40" s="156">
        <v>240</v>
      </c>
      <c r="D40" s="157">
        <v>4</v>
      </c>
      <c r="E40" s="158">
        <v>9</v>
      </c>
      <c r="F40" s="159">
        <f>'Приложение 3'!F111</f>
        <v>0</v>
      </c>
      <c r="G40" s="159">
        <f>'Приложение 3'!G111</f>
        <v>0</v>
      </c>
      <c r="H40" s="159">
        <f>'Приложение 3'!H111</f>
        <v>0</v>
      </c>
      <c r="I40" s="160"/>
    </row>
    <row r="41" spans="1:9" ht="47.25" hidden="1">
      <c r="A41" s="48" t="str">
        <f>'Приложение 3'!A112</f>
        <v>Софинансирование по устойчивому функционированию автомобильных дорог местного значения и исскуственных сооружений на них, а также улично-дорожной сети</v>
      </c>
      <c r="B41" s="50" t="str">
        <f>'Приложение 3'!D112</f>
        <v>52.0.00.SД160</v>
      </c>
      <c r="C41" s="156"/>
      <c r="D41" s="157"/>
      <c r="E41" s="158"/>
      <c r="F41" s="159">
        <f>'Приложение 3'!F112</f>
        <v>0</v>
      </c>
      <c r="G41" s="159">
        <f>'Приложение 3'!G112</f>
        <v>0</v>
      </c>
      <c r="H41" s="159">
        <f>'Приложение 3'!H112</f>
        <v>0</v>
      </c>
      <c r="I41" s="160"/>
    </row>
    <row r="42" spans="1:9" ht="31.5" hidden="1">
      <c r="A42" s="48" t="str">
        <f>'Приложение 3'!A113</f>
        <v>Закупка товаров, работ и услуг для  государственных (муниципальных) нужд</v>
      </c>
      <c r="B42" s="50" t="str">
        <f>'Приложение 3'!D113</f>
        <v>52.0.00.SД160</v>
      </c>
      <c r="C42" s="156">
        <v>200</v>
      </c>
      <c r="D42" s="157"/>
      <c r="E42" s="158"/>
      <c r="F42" s="159">
        <f>'Приложение 3'!F113</f>
        <v>0</v>
      </c>
      <c r="G42" s="159">
        <f>'Приложение 3'!G113</f>
        <v>0</v>
      </c>
      <c r="H42" s="159">
        <f>'Приложение 3'!H113</f>
        <v>0</v>
      </c>
      <c r="I42" s="160"/>
    </row>
    <row r="43" spans="1:9" ht="31.5" hidden="1">
      <c r="A43" s="48" t="str">
        <f>'Приложение 3'!A114</f>
        <v>Иные закупки товаров, работ и услуг для обеспечения государственных (муниципальных) нужд</v>
      </c>
      <c r="B43" s="50" t="str">
        <f>'Приложение 3'!D114</f>
        <v>52.0.00.SД160</v>
      </c>
      <c r="C43" s="156">
        <v>240</v>
      </c>
      <c r="D43" s="157">
        <v>4</v>
      </c>
      <c r="E43" s="158">
        <v>9</v>
      </c>
      <c r="F43" s="159">
        <f>'Приложение 3'!F114</f>
        <v>0</v>
      </c>
      <c r="G43" s="159">
        <f>'Приложение 3'!G114</f>
        <v>0</v>
      </c>
      <c r="H43" s="159">
        <f>'Приложение 3'!H114</f>
        <v>0</v>
      </c>
      <c r="I43" s="160"/>
    </row>
    <row r="44" spans="1:9" ht="47.25" hidden="1">
      <c r="A44" s="48" t="str">
        <f>'Приложение 3'!A115</f>
        <v>Софинансирование финансового обеспечения деятельности муниципальных образований Новосибирской области по управлению дорожным хозяйством</v>
      </c>
      <c r="B44" s="50" t="str">
        <f>'Приложение 3'!D115</f>
        <v>52.0.00.SД880</v>
      </c>
      <c r="C44" s="156"/>
      <c r="D44" s="157"/>
      <c r="E44" s="158"/>
      <c r="F44" s="159">
        <f>'Приложение 3'!F115</f>
        <v>0</v>
      </c>
      <c r="G44" s="159">
        <f>'Приложение 3'!G115</f>
        <v>0</v>
      </c>
      <c r="H44" s="159">
        <f>'Приложение 3'!H115</f>
        <v>0</v>
      </c>
      <c r="I44" s="160"/>
    </row>
    <row r="45" spans="1:9" ht="18.75" hidden="1">
      <c r="A45" s="48" t="str">
        <f>'Приложение 3'!A116</f>
        <v>Иные бюджетные ассигнования</v>
      </c>
      <c r="B45" s="138" t="str">
        <f>'Приложение 3'!D116</f>
        <v>52.0.00.SД880</v>
      </c>
      <c r="C45" s="156">
        <v>800</v>
      </c>
      <c r="D45" s="157"/>
      <c r="E45" s="158"/>
      <c r="F45" s="52">
        <f>'Приложение 3'!F116</f>
        <v>0</v>
      </c>
      <c r="G45" s="52">
        <f>'Приложение 3'!G116</f>
        <v>0</v>
      </c>
      <c r="H45" s="52">
        <f>'Приложение 3'!H116</f>
        <v>0</v>
      </c>
      <c r="I45" s="160"/>
    </row>
    <row r="46" spans="1:9" ht="18.75" hidden="1">
      <c r="A46" s="48" t="str">
        <f>'Приложение 3'!A117</f>
        <v xml:space="preserve">Уплата налогов, сборов и иных платежей </v>
      </c>
      <c r="B46" s="162" t="str">
        <f>'Приложение 3'!D117</f>
        <v>52.0.00.SД880</v>
      </c>
      <c r="C46" s="156">
        <v>850</v>
      </c>
      <c r="D46" s="157">
        <v>4</v>
      </c>
      <c r="E46" s="158">
        <v>9</v>
      </c>
      <c r="F46" s="52">
        <f>'Приложение 3'!F117</f>
        <v>0</v>
      </c>
      <c r="G46" s="52">
        <f>'Приложение 3'!G117</f>
        <v>0</v>
      </c>
      <c r="H46" s="52">
        <f>'Приложение 3'!H117</f>
        <v>0</v>
      </c>
      <c r="I46" s="160"/>
    </row>
    <row r="47" spans="1:9" s="74" customFormat="1" ht="31.5">
      <c r="A47" s="47" t="str">
        <f>'Приложение 3'!A147</f>
        <v>Муниципальная программа "Благоустройство территории  Улыбинского сельсовета"</v>
      </c>
      <c r="B47" s="132" t="s">
        <v>278</v>
      </c>
      <c r="C47" s="44" t="s">
        <v>176</v>
      </c>
      <c r="D47" s="150"/>
      <c r="E47" s="42"/>
      <c r="F47" s="155">
        <f>'Приложение 3'!F147</f>
        <v>12227.016509999999</v>
      </c>
      <c r="G47" s="155">
        <f>'Приложение 3'!G147</f>
        <v>4341.5958499999997</v>
      </c>
      <c r="H47" s="155">
        <f>'Приложение 3'!H147</f>
        <v>4772.3108400000001</v>
      </c>
      <c r="I47" s="151"/>
    </row>
    <row r="48" spans="1:9" s="74" customFormat="1" ht="47.25">
      <c r="A48" s="47" t="str">
        <f>'Приложение 3'!A148</f>
        <v>Подпрограмма "Уличное освещение" муниципальной программы "Благоустройство территории  Улыбинского сельсовета"</v>
      </c>
      <c r="B48" s="132" t="s">
        <v>280</v>
      </c>
      <c r="C48" s="163"/>
      <c r="D48" s="153"/>
      <c r="E48" s="154"/>
      <c r="F48" s="155">
        <f>'Приложение 3'!F148</f>
        <v>400</v>
      </c>
      <c r="G48" s="155">
        <f>'Приложение 3'!G148</f>
        <v>500</v>
      </c>
      <c r="H48" s="155">
        <f>'Приложение 3'!H148</f>
        <v>500</v>
      </c>
      <c r="I48" s="151"/>
    </row>
    <row r="49" spans="1:9" s="74" customFormat="1" ht="31.5">
      <c r="A49" s="47" t="str">
        <f>'Приложение 3'!A149</f>
        <v>Мероприятие  "Уличное освещение" по благоустройству территории поселения</v>
      </c>
      <c r="B49" s="132" t="s">
        <v>282</v>
      </c>
      <c r="C49" s="44"/>
      <c r="D49" s="150"/>
      <c r="E49" s="42"/>
      <c r="F49" s="155">
        <f>'Приложение 3'!F149</f>
        <v>400</v>
      </c>
      <c r="G49" s="155">
        <f>'Приложение 3'!G149</f>
        <v>500</v>
      </c>
      <c r="H49" s="155">
        <f>'Приложение 3'!H149</f>
        <v>500</v>
      </c>
      <c r="I49" s="151"/>
    </row>
    <row r="50" spans="1:9" ht="31.5">
      <c r="A50" s="48" t="s">
        <v>191</v>
      </c>
      <c r="B50" s="138" t="s">
        <v>282</v>
      </c>
      <c r="C50" s="156">
        <v>200</v>
      </c>
      <c r="D50" s="157"/>
      <c r="E50" s="158"/>
      <c r="F50" s="159">
        <f>'Приложение 3'!F150</f>
        <v>400</v>
      </c>
      <c r="G50" s="159">
        <f>'Приложение 3'!G150</f>
        <v>500</v>
      </c>
      <c r="H50" s="159">
        <f>'Приложение 3'!H150</f>
        <v>500</v>
      </c>
      <c r="I50" s="160"/>
    </row>
    <row r="51" spans="1:9" ht="31.5">
      <c r="A51" s="48" t="s">
        <v>192</v>
      </c>
      <c r="B51" s="138" t="s">
        <v>282</v>
      </c>
      <c r="C51" s="156">
        <v>240</v>
      </c>
      <c r="D51" s="161">
        <v>5</v>
      </c>
      <c r="E51" s="49">
        <v>3</v>
      </c>
      <c r="F51" s="159">
        <f>'Приложение 3'!F151</f>
        <v>400</v>
      </c>
      <c r="G51" s="159">
        <f>'Приложение 3'!G151</f>
        <v>500</v>
      </c>
      <c r="H51" s="159">
        <f>'Приложение 3'!H151</f>
        <v>500</v>
      </c>
      <c r="I51" s="160"/>
    </row>
    <row r="52" spans="1:9" s="74" customFormat="1" ht="18.75" hidden="1">
      <c r="A52" s="47" t="str">
        <f>'Приложение 3'!A152</f>
        <v>Обеспечение сбалансированности местных бюджетов</v>
      </c>
      <c r="B52" s="132" t="str">
        <f>'Приложение 3'!D152</f>
        <v>58.1.00.70510</v>
      </c>
      <c r="C52" s="44"/>
      <c r="D52" s="150"/>
      <c r="E52" s="42"/>
      <c r="F52" s="155">
        <f>'Приложение 3'!F152</f>
        <v>0</v>
      </c>
      <c r="G52" s="155">
        <f>'Приложение 3'!G152</f>
        <v>0</v>
      </c>
      <c r="H52" s="155">
        <f>'Приложение 3'!H152</f>
        <v>0</v>
      </c>
      <c r="I52" s="151"/>
    </row>
    <row r="53" spans="1:9" ht="31.5" hidden="1">
      <c r="A53" s="48" t="s">
        <v>191</v>
      </c>
      <c r="B53" s="138" t="str">
        <f>'Приложение 3'!D153</f>
        <v>58.1.00.70510</v>
      </c>
      <c r="C53" s="156">
        <v>200</v>
      </c>
      <c r="D53" s="157"/>
      <c r="E53" s="158"/>
      <c r="F53" s="159">
        <f>'Приложение 3'!F153</f>
        <v>0</v>
      </c>
      <c r="G53" s="159">
        <f>'Приложение 3'!G153</f>
        <v>0</v>
      </c>
      <c r="H53" s="159">
        <f>'Приложение 3'!H153</f>
        <v>0</v>
      </c>
      <c r="I53" s="160"/>
    </row>
    <row r="54" spans="1:9" ht="31.5" hidden="1">
      <c r="A54" s="48" t="s">
        <v>192</v>
      </c>
      <c r="B54" s="138" t="str">
        <f>'Приложение 3'!D154</f>
        <v>58.1.00.70510</v>
      </c>
      <c r="C54" s="156">
        <v>240</v>
      </c>
      <c r="D54" s="161">
        <v>5</v>
      </c>
      <c r="E54" s="49">
        <v>3</v>
      </c>
      <c r="F54" s="159">
        <f>'Приложение 3'!F154</f>
        <v>0</v>
      </c>
      <c r="G54" s="159">
        <f>'Приложение 3'!G154</f>
        <v>0</v>
      </c>
      <c r="H54" s="159">
        <f>'Приложение 3'!H154</f>
        <v>0</v>
      </c>
      <c r="I54" s="160"/>
    </row>
    <row r="55" spans="1:9" s="74" customFormat="1" ht="47.25" hidden="1">
      <c r="A55" s="47" t="str">
        <f>'Приложение 3'!A155</f>
        <v>Подпрограмма "Озеленение" муниципальной программы "Благоустройство территории __________ сельсовета</v>
      </c>
      <c r="B55" s="132" t="s">
        <v>285</v>
      </c>
      <c r="C55" s="44"/>
      <c r="D55" s="153"/>
      <c r="E55" s="154"/>
      <c r="F55" s="155">
        <f>'Приложение 3'!F155</f>
        <v>0</v>
      </c>
      <c r="G55" s="155">
        <f>'Приложение 3'!G155</f>
        <v>0</v>
      </c>
      <c r="H55" s="155">
        <f>'Приложение 3'!H155</f>
        <v>0</v>
      </c>
      <c r="I55" s="151"/>
    </row>
    <row r="56" spans="1:9" s="74" customFormat="1" ht="31.5" hidden="1">
      <c r="A56" s="47" t="str">
        <f>'Приложение 3'!A156</f>
        <v>Мероприятие "Озеленение" по благоустройству территории поселения</v>
      </c>
      <c r="B56" s="132" t="s">
        <v>287</v>
      </c>
      <c r="C56" s="163"/>
      <c r="D56" s="153"/>
      <c r="E56" s="154"/>
      <c r="F56" s="155">
        <f>'Приложение 3'!F156</f>
        <v>0</v>
      </c>
      <c r="G56" s="155">
        <f>'Приложение 3'!G156</f>
        <v>0</v>
      </c>
      <c r="H56" s="155">
        <f>'Приложение 3'!H156</f>
        <v>0</v>
      </c>
      <c r="I56" s="151"/>
    </row>
    <row r="57" spans="1:9" ht="31.5" hidden="1">
      <c r="A57" s="48" t="s">
        <v>191</v>
      </c>
      <c r="B57" s="138" t="s">
        <v>287</v>
      </c>
      <c r="C57" s="51">
        <v>200</v>
      </c>
      <c r="D57" s="157"/>
      <c r="E57" s="158"/>
      <c r="F57" s="159">
        <f>'Приложение 3'!F157</f>
        <v>0</v>
      </c>
      <c r="G57" s="159">
        <f>'Приложение 3'!G157</f>
        <v>0</v>
      </c>
      <c r="H57" s="159">
        <f>'Приложение 3'!H157</f>
        <v>0</v>
      </c>
      <c r="I57" s="160"/>
    </row>
    <row r="58" spans="1:9" ht="31.5" hidden="1">
      <c r="A58" s="48" t="s">
        <v>192</v>
      </c>
      <c r="B58" s="138" t="s">
        <v>287</v>
      </c>
      <c r="C58" s="156">
        <v>240</v>
      </c>
      <c r="D58" s="157">
        <v>5</v>
      </c>
      <c r="E58" s="158">
        <v>3</v>
      </c>
      <c r="F58" s="159">
        <f>'Приложение 3'!F158</f>
        <v>0</v>
      </c>
      <c r="G58" s="159">
        <f>'Приложение 3'!G158</f>
        <v>0</v>
      </c>
      <c r="H58" s="159">
        <f>'Приложение 3'!H158</f>
        <v>0</v>
      </c>
      <c r="I58" s="160"/>
    </row>
    <row r="59" spans="1:9" s="74" customFormat="1" ht="47.25" hidden="1">
      <c r="A59" s="47" t="str">
        <f>'Приложение 3'!A159</f>
        <v>Подпрограмма "Организация и содержание мест захоронения" муниципальной программы "Благоустройство территории  Улыбинского сельсовета"</v>
      </c>
      <c r="B59" s="132" t="s">
        <v>289</v>
      </c>
      <c r="C59" s="44"/>
      <c r="D59" s="153"/>
      <c r="E59" s="154"/>
      <c r="F59" s="155">
        <f>'Приложение 3'!F159</f>
        <v>0</v>
      </c>
      <c r="G59" s="155">
        <f>'Приложение 3'!G159</f>
        <v>0</v>
      </c>
      <c r="H59" s="155">
        <f>'Приложение 3'!H159</f>
        <v>0</v>
      </c>
      <c r="I59" s="151"/>
    </row>
    <row r="60" spans="1:9" s="74" customFormat="1" ht="31.5" hidden="1">
      <c r="A60" s="47" t="str">
        <f>'Приложение 3'!A160</f>
        <v>Мероприятие "Организация и содержание мест захоронения" по благоустройству территории поселения</v>
      </c>
      <c r="B60" s="132" t="s">
        <v>291</v>
      </c>
      <c r="C60" s="44"/>
      <c r="D60" s="153"/>
      <c r="E60" s="154"/>
      <c r="F60" s="155">
        <f>'Приложение 3'!F160</f>
        <v>0</v>
      </c>
      <c r="G60" s="155">
        <f>'Приложение 3'!G160</f>
        <v>0</v>
      </c>
      <c r="H60" s="155">
        <f>'Приложение 3'!H160</f>
        <v>0</v>
      </c>
      <c r="I60" s="151"/>
    </row>
    <row r="61" spans="1:9" ht="31.5" hidden="1">
      <c r="A61" s="48" t="s">
        <v>191</v>
      </c>
      <c r="B61" s="138" t="s">
        <v>291</v>
      </c>
      <c r="C61" s="164">
        <v>200</v>
      </c>
      <c r="D61" s="157"/>
      <c r="E61" s="158"/>
      <c r="F61" s="159">
        <f>'Приложение 3'!F161</f>
        <v>0</v>
      </c>
      <c r="G61" s="159">
        <f>'Приложение 3'!G161</f>
        <v>0</v>
      </c>
      <c r="H61" s="159">
        <f>'Приложение 3'!H161</f>
        <v>0</v>
      </c>
      <c r="I61" s="160"/>
    </row>
    <row r="62" spans="1:9" ht="31.5" hidden="1">
      <c r="A62" s="48" t="s">
        <v>192</v>
      </c>
      <c r="B62" s="138" t="s">
        <v>291</v>
      </c>
      <c r="C62" s="51">
        <v>240</v>
      </c>
      <c r="D62" s="157">
        <v>5</v>
      </c>
      <c r="E62" s="158">
        <v>3</v>
      </c>
      <c r="F62" s="159">
        <f>'Приложение 3'!F162</f>
        <v>0</v>
      </c>
      <c r="G62" s="159">
        <f>'Приложение 3'!G162</f>
        <v>0</v>
      </c>
      <c r="H62" s="159">
        <f>'Приложение 3'!H162</f>
        <v>0</v>
      </c>
      <c r="I62" s="160"/>
    </row>
    <row r="63" spans="1:9" s="74" customFormat="1" ht="63">
      <c r="A63" s="47" t="str">
        <f>'Приложение 3'!A163</f>
        <v>Подпрограмма "Прочие мероприятия по благоустройству территории сельского поселения" муниципальной программы "Благоустройство территории  Улыбинского сельсовета"</v>
      </c>
      <c r="B63" s="132" t="s">
        <v>293</v>
      </c>
      <c r="C63" s="44"/>
      <c r="D63" s="153"/>
      <c r="E63" s="154"/>
      <c r="F63" s="155">
        <f>'Приложение 3'!F163</f>
        <v>11827.016509999999</v>
      </c>
      <c r="G63" s="155">
        <f>'Приложение 3'!G163</f>
        <v>3841.5958500000002</v>
      </c>
      <c r="H63" s="155">
        <f>'Приложение 3'!H163</f>
        <v>4272.3108400000001</v>
      </c>
      <c r="I63" s="151"/>
    </row>
    <row r="64" spans="1:9" s="74" customFormat="1" ht="31.5" hidden="1">
      <c r="A64" s="47" t="str">
        <f>'Приложение 3'!A164</f>
        <v xml:space="preserve">Мероприятие  "Прочие мероприятия по благоустройству территории сельских поселений" </v>
      </c>
      <c r="B64" s="132" t="s">
        <v>295</v>
      </c>
      <c r="C64" s="44"/>
      <c r="D64" s="153"/>
      <c r="E64" s="154"/>
      <c r="F64" s="155">
        <f>'Приложение 3'!F164</f>
        <v>8971.4</v>
      </c>
      <c r="G64" s="155">
        <f>'Приложение 3'!G164</f>
        <v>1100</v>
      </c>
      <c r="H64" s="155">
        <f>'Приложение 3'!H164</f>
        <v>1500</v>
      </c>
      <c r="I64" s="151"/>
    </row>
    <row r="65" spans="1:9" ht="31.5" hidden="1">
      <c r="A65" s="48" t="s">
        <v>191</v>
      </c>
      <c r="B65" s="138" t="s">
        <v>295</v>
      </c>
      <c r="C65" s="51">
        <v>200</v>
      </c>
      <c r="D65" s="157"/>
      <c r="E65" s="158"/>
      <c r="F65" s="159">
        <f>'Приложение 3'!F165</f>
        <v>8971.4</v>
      </c>
      <c r="G65" s="159">
        <f>'Приложение 3'!G165</f>
        <v>1100</v>
      </c>
      <c r="H65" s="159">
        <f>'Приложение 3'!H165</f>
        <v>1500</v>
      </c>
      <c r="I65" s="160"/>
    </row>
    <row r="66" spans="1:9" ht="31.5" hidden="1">
      <c r="A66" s="48" t="s">
        <v>192</v>
      </c>
      <c r="B66" s="138" t="s">
        <v>295</v>
      </c>
      <c r="C66" s="51">
        <v>240</v>
      </c>
      <c r="D66" s="157">
        <v>5</v>
      </c>
      <c r="E66" s="158">
        <v>3</v>
      </c>
      <c r="F66" s="159">
        <f>'Приложение 3'!F166</f>
        <v>8971.4</v>
      </c>
      <c r="G66" s="159">
        <f>'Приложение 3'!G166</f>
        <v>1100</v>
      </c>
      <c r="H66" s="159">
        <f>'Приложение 3'!H166</f>
        <v>1500</v>
      </c>
      <c r="I66" s="160"/>
    </row>
    <row r="67" spans="1:9" s="74" customFormat="1" ht="18.75" hidden="1">
      <c r="A67" s="47" t="str">
        <f>'Приложение 3'!A167</f>
        <v>Реализация инициативных проектов</v>
      </c>
      <c r="B67" s="132" t="str">
        <f>'Приложение 3'!D167</f>
        <v>58.4.00.70240</v>
      </c>
      <c r="C67" s="44"/>
      <c r="D67" s="153"/>
      <c r="E67" s="154"/>
      <c r="F67" s="155">
        <f>'Приложение 3'!F167</f>
        <v>0</v>
      </c>
      <c r="G67" s="155">
        <f>'Приложение 3'!G167</f>
        <v>0</v>
      </c>
      <c r="H67" s="155">
        <f>'Приложение 3'!H167</f>
        <v>0</v>
      </c>
      <c r="I67" s="151"/>
    </row>
    <row r="68" spans="1:9" ht="31.5" hidden="1">
      <c r="A68" s="48" t="s">
        <v>191</v>
      </c>
      <c r="B68" s="138" t="str">
        <f>'Приложение 3'!D168</f>
        <v>58.4.00.70240</v>
      </c>
      <c r="C68" s="51">
        <v>200</v>
      </c>
      <c r="D68" s="157"/>
      <c r="E68" s="158"/>
      <c r="F68" s="159">
        <f>'Приложение 3'!F168</f>
        <v>0</v>
      </c>
      <c r="G68" s="159">
        <f>'Приложение 3'!G168</f>
        <v>0</v>
      </c>
      <c r="H68" s="159">
        <f>'Приложение 3'!H168</f>
        <v>0</v>
      </c>
      <c r="I68" s="160"/>
    </row>
    <row r="69" spans="1:9" ht="31.5" hidden="1">
      <c r="A69" s="48" t="s">
        <v>192</v>
      </c>
      <c r="B69" s="138" t="str">
        <f>'Приложение 3'!D169</f>
        <v>58.4.00.70240</v>
      </c>
      <c r="C69" s="51">
        <v>240</v>
      </c>
      <c r="D69" s="157">
        <v>5</v>
      </c>
      <c r="E69" s="158">
        <v>3</v>
      </c>
      <c r="F69" s="159">
        <f>'Приложение 3'!F169</f>
        <v>0</v>
      </c>
      <c r="G69" s="159">
        <f>'Приложение 3'!G169</f>
        <v>0</v>
      </c>
      <c r="H69" s="159">
        <f>'Приложение 3'!H169</f>
        <v>0</v>
      </c>
      <c r="I69" s="160"/>
    </row>
    <row r="70" spans="1:9" s="74" customFormat="1" ht="31.5" hidden="1">
      <c r="A70" s="47" t="str">
        <f>'Приложение 3'!A170</f>
        <v>Реализация социально значимых проектов в сфере развития общественной инфраструктуры</v>
      </c>
      <c r="B70" s="132" t="str">
        <f>'Приложение 3'!D170</f>
        <v>58.4.00.70370</v>
      </c>
      <c r="C70" s="44"/>
      <c r="D70" s="153"/>
      <c r="E70" s="154"/>
      <c r="F70" s="155">
        <f>'Приложение 3'!F170</f>
        <v>0</v>
      </c>
      <c r="G70" s="155">
        <f>'Приложение 3'!G170</f>
        <v>0</v>
      </c>
      <c r="H70" s="155">
        <f>'Приложение 3'!H170</f>
        <v>0</v>
      </c>
      <c r="I70" s="151"/>
    </row>
    <row r="71" spans="1:9" ht="31.5" hidden="1">
      <c r="A71" s="48" t="s">
        <v>191</v>
      </c>
      <c r="B71" s="138" t="str">
        <f>'Приложение 3'!D171</f>
        <v>58.4.00.70370</v>
      </c>
      <c r="C71" s="51">
        <v>200</v>
      </c>
      <c r="D71" s="157"/>
      <c r="E71" s="158"/>
      <c r="F71" s="159">
        <f>'Приложение 3'!F171</f>
        <v>0</v>
      </c>
      <c r="G71" s="159">
        <f>'Приложение 3'!G171</f>
        <v>0</v>
      </c>
      <c r="H71" s="159">
        <f>'Приложение 3'!H171</f>
        <v>0</v>
      </c>
      <c r="I71" s="160"/>
    </row>
    <row r="72" spans="1:9" ht="31.5" hidden="1">
      <c r="A72" s="48" t="s">
        <v>192</v>
      </c>
      <c r="B72" s="138" t="str">
        <f>'Приложение 3'!D172</f>
        <v>58.4.00.70370</v>
      </c>
      <c r="C72" s="51">
        <v>240</v>
      </c>
      <c r="D72" s="157">
        <v>5</v>
      </c>
      <c r="E72" s="158">
        <v>3</v>
      </c>
      <c r="F72" s="159">
        <f>'Приложение 3'!F172</f>
        <v>0</v>
      </c>
      <c r="G72" s="159">
        <f>'Приложение 3'!G172</f>
        <v>0</v>
      </c>
      <c r="H72" s="159">
        <f>'Приложение 3'!H172</f>
        <v>0</v>
      </c>
      <c r="I72" s="160"/>
    </row>
    <row r="73" spans="1:9" s="74" customFormat="1" ht="18.75" hidden="1">
      <c r="A73" s="47" t="str">
        <f>'Приложение 3'!A173</f>
        <v>Обеспечение сбалансированности местных бюджетов</v>
      </c>
      <c r="B73" s="132" t="str">
        <f>'Приложение 3'!D173</f>
        <v>58.4.00.70510</v>
      </c>
      <c r="C73" s="44"/>
      <c r="D73" s="153"/>
      <c r="E73" s="154"/>
      <c r="F73" s="155">
        <f>'Приложение 3'!F173</f>
        <v>0</v>
      </c>
      <c r="G73" s="155">
        <f>'Приложение 3'!G173</f>
        <v>0</v>
      </c>
      <c r="H73" s="155">
        <f>'Приложение 3'!H173</f>
        <v>0</v>
      </c>
      <c r="I73" s="151"/>
    </row>
    <row r="74" spans="1:9" ht="31.5" hidden="1">
      <c r="A74" s="48" t="s">
        <v>191</v>
      </c>
      <c r="B74" s="138" t="str">
        <f>'Приложение 3'!D174</f>
        <v>58.4.00.70510</v>
      </c>
      <c r="C74" s="51">
        <v>200</v>
      </c>
      <c r="D74" s="157"/>
      <c r="E74" s="158"/>
      <c r="F74" s="159">
        <f>'Приложение 3'!F174</f>
        <v>0</v>
      </c>
      <c r="G74" s="159">
        <f>'Приложение 3'!G174</f>
        <v>0</v>
      </c>
      <c r="H74" s="159">
        <f>'Приложение 3'!H174</f>
        <v>0</v>
      </c>
      <c r="I74" s="160"/>
    </row>
    <row r="75" spans="1:9" ht="31.5" hidden="1">
      <c r="A75" s="48" t="s">
        <v>192</v>
      </c>
      <c r="B75" s="138" t="str">
        <f>'Приложение 3'!D175</f>
        <v>58.4.00.70510</v>
      </c>
      <c r="C75" s="51">
        <v>240</v>
      </c>
      <c r="D75" s="157">
        <v>5</v>
      </c>
      <c r="E75" s="158">
        <v>3</v>
      </c>
      <c r="F75" s="159">
        <f>'Приложение 3'!F175</f>
        <v>0</v>
      </c>
      <c r="G75" s="159">
        <f>'Приложение 3'!G175</f>
        <v>0</v>
      </c>
      <c r="H75" s="159">
        <f>'Приложение 3'!H175</f>
        <v>0</v>
      </c>
      <c r="I75" s="160"/>
    </row>
    <row r="76" spans="1:9" s="74" customFormat="1" ht="18.75" hidden="1">
      <c r="A76" s="47" t="str">
        <f>'Приложение 3'!A176</f>
        <v>Софинанансирование инициативных проектов</v>
      </c>
      <c r="B76" s="132" t="str">
        <f>'Приложение 3'!D176</f>
        <v>58.4.00.S0240</v>
      </c>
      <c r="C76" s="44"/>
      <c r="D76" s="153"/>
      <c r="E76" s="154"/>
      <c r="F76" s="155">
        <f>'Приложение 3'!F176</f>
        <v>0</v>
      </c>
      <c r="G76" s="155">
        <f>'Приложение 3'!G176</f>
        <v>0</v>
      </c>
      <c r="H76" s="155">
        <f>'Приложение 3'!H176</f>
        <v>0</v>
      </c>
      <c r="I76" s="151"/>
    </row>
    <row r="77" spans="1:9" ht="31.5" hidden="1">
      <c r="A77" s="48" t="s">
        <v>191</v>
      </c>
      <c r="B77" s="138" t="str">
        <f>'Приложение 3'!D177</f>
        <v>58.4.00.S0240</v>
      </c>
      <c r="C77" s="51">
        <v>200</v>
      </c>
      <c r="D77" s="157"/>
      <c r="E77" s="158"/>
      <c r="F77" s="159">
        <f>'Приложение 3'!F177</f>
        <v>0</v>
      </c>
      <c r="G77" s="159">
        <f>'Приложение 3'!G177</f>
        <v>0</v>
      </c>
      <c r="H77" s="159">
        <f>'Приложение 3'!H177</f>
        <v>0</v>
      </c>
      <c r="I77" s="160"/>
    </row>
    <row r="78" spans="1:9" ht="31.5" hidden="1">
      <c r="A78" s="48" t="s">
        <v>192</v>
      </c>
      <c r="B78" s="138" t="str">
        <f>'Приложение 3'!D178</f>
        <v>58.4.00.S0240</v>
      </c>
      <c r="C78" s="51">
        <v>240</v>
      </c>
      <c r="D78" s="157">
        <v>5</v>
      </c>
      <c r="E78" s="158">
        <v>3</v>
      </c>
      <c r="F78" s="159">
        <f>'Приложение 3'!F178</f>
        <v>0</v>
      </c>
      <c r="G78" s="159">
        <f>'Приложение 3'!G178</f>
        <v>0</v>
      </c>
      <c r="H78" s="159">
        <f>'Приложение 3'!H178</f>
        <v>0</v>
      </c>
      <c r="I78" s="160"/>
    </row>
    <row r="79" spans="1:9" s="74" customFormat="1" ht="31.5" hidden="1">
      <c r="A79" s="47" t="str">
        <f>'Приложение 3'!A179</f>
        <v>Софинансирование социально значимых проектов в сфере развития общественной инфраструктуры</v>
      </c>
      <c r="B79" s="132" t="str">
        <f>'Приложение 3'!D179</f>
        <v>58.4.00.S0370</v>
      </c>
      <c r="C79" s="44"/>
      <c r="D79" s="153"/>
      <c r="E79" s="154"/>
      <c r="F79" s="155">
        <f>'Приложение 3'!F179</f>
        <v>0</v>
      </c>
      <c r="G79" s="155">
        <f>'Приложение 3'!G179</f>
        <v>0</v>
      </c>
      <c r="H79" s="155">
        <f>'Приложение 3'!H179</f>
        <v>0</v>
      </c>
      <c r="I79" s="151"/>
    </row>
    <row r="80" spans="1:9" ht="31.5" hidden="1">
      <c r="A80" s="48" t="s">
        <v>191</v>
      </c>
      <c r="B80" s="138" t="str">
        <f>'Приложение 3'!D180</f>
        <v>58.4.00.S0370</v>
      </c>
      <c r="C80" s="51">
        <v>200</v>
      </c>
      <c r="D80" s="157"/>
      <c r="E80" s="158"/>
      <c r="F80" s="159">
        <f>'Приложение 3'!F180</f>
        <v>0</v>
      </c>
      <c r="G80" s="159">
        <f>'Приложение 3'!G180</f>
        <v>0</v>
      </c>
      <c r="H80" s="159">
        <f>'Приложение 3'!H180</f>
        <v>0</v>
      </c>
      <c r="I80" s="160"/>
    </row>
    <row r="81" spans="1:9" ht="31.5" hidden="1">
      <c r="A81" s="48" t="s">
        <v>192</v>
      </c>
      <c r="B81" s="138" t="str">
        <f>'Приложение 3'!D181</f>
        <v>58.4.00.S0370</v>
      </c>
      <c r="C81" s="51">
        <v>240</v>
      </c>
      <c r="D81" s="157">
        <v>5</v>
      </c>
      <c r="E81" s="158">
        <v>3</v>
      </c>
      <c r="F81" s="159">
        <f>'Приложение 3'!F181</f>
        <v>0</v>
      </c>
      <c r="G81" s="159">
        <f>'Приложение 3'!G181</f>
        <v>0</v>
      </c>
      <c r="H81" s="159">
        <f>'Приложение 3'!H181</f>
        <v>0</v>
      </c>
      <c r="I81" s="160"/>
    </row>
    <row r="82" spans="1:9" s="165" customFormat="1" ht="32.1" customHeight="1">
      <c r="A82" s="47" t="str">
        <f>'Приложение 3'!A182</f>
        <v>Реализация мероприятий в рамках регионального проекта "Формирование комфортной городской среды"</v>
      </c>
      <c r="B82" s="132" t="str">
        <f>'Приложение 3'!D182</f>
        <v>58.4.И4.00000</v>
      </c>
      <c r="C82" s="166" t="s">
        <v>176</v>
      </c>
      <c r="D82" s="167">
        <v>0</v>
      </c>
      <c r="E82" s="167">
        <v>0</v>
      </c>
      <c r="F82" s="155">
        <f>'Приложение 3'!F182</f>
        <v>2855.6165099999998</v>
      </c>
      <c r="G82" s="155">
        <f>'Приложение 3'!G182</f>
        <v>2741.5958500000002</v>
      </c>
      <c r="H82" s="155">
        <f>'Приложение 3'!H182</f>
        <v>2772.3108400000001</v>
      </c>
      <c r="I82" s="168"/>
    </row>
    <row r="83" spans="1:9" s="165" customFormat="1" ht="18.75">
      <c r="A83" s="47" t="str">
        <f>'Приложение 3'!A183</f>
        <v>Формирование современной городской среды</v>
      </c>
      <c r="B83" s="132" t="str">
        <f>'Приложение 3'!D183</f>
        <v>58.4.И4.55550</v>
      </c>
      <c r="C83" s="166" t="s">
        <v>176</v>
      </c>
      <c r="D83" s="167">
        <v>0</v>
      </c>
      <c r="E83" s="167">
        <v>0</v>
      </c>
      <c r="F83" s="155">
        <f>'Приложение 3'!F183</f>
        <v>2855.6165099999998</v>
      </c>
      <c r="G83" s="155">
        <f>'Приложение 3'!G183</f>
        <v>2741.5958500000002</v>
      </c>
      <c r="H83" s="155">
        <f>'Приложение 3'!H183</f>
        <v>2772.3108400000001</v>
      </c>
      <c r="I83" s="168"/>
    </row>
    <row r="84" spans="1:9" s="169" customFormat="1" ht="32.1" customHeight="1">
      <c r="A84" s="48" t="str">
        <f>'Приложение 3'!A184</f>
        <v>Закупка товаров, работ и услуг для обеспечения государственных (муниципальных) нужд</v>
      </c>
      <c r="B84" s="138" t="str">
        <f>'Приложение 3'!D184</f>
        <v>58.4.И4.55550</v>
      </c>
      <c r="C84" s="170">
        <v>200</v>
      </c>
      <c r="D84" s="171">
        <v>0</v>
      </c>
      <c r="E84" s="171">
        <v>0</v>
      </c>
      <c r="F84" s="159">
        <f>'Приложение 3'!F184</f>
        <v>2855.6165099999998</v>
      </c>
      <c r="G84" s="159">
        <f>'Приложение 3'!G184</f>
        <v>2741.5958500000002</v>
      </c>
      <c r="H84" s="159">
        <f>'Приложение 3'!H184</f>
        <v>2772.3108400000001</v>
      </c>
      <c r="I84" s="172"/>
    </row>
    <row r="85" spans="1:9" s="169" customFormat="1" ht="32.1" customHeight="1">
      <c r="A85" s="48" t="str">
        <f>'Приложение 3'!A185</f>
        <v>Иные закупки товаров, работ и услуг для обеспечения государственных (муниципальных) нужд</v>
      </c>
      <c r="B85" s="138" t="str">
        <f>'Приложение 3'!D185</f>
        <v>58.4.И4.55550</v>
      </c>
      <c r="C85" s="170" t="s">
        <v>379</v>
      </c>
      <c r="D85" s="171">
        <v>5</v>
      </c>
      <c r="E85" s="171">
        <v>3</v>
      </c>
      <c r="F85" s="159">
        <f>'Приложение 3'!F185</f>
        <v>2855.6165099999998</v>
      </c>
      <c r="G85" s="159">
        <f>'Приложение 3'!G185</f>
        <v>2741.5958500000002</v>
      </c>
      <c r="H85" s="159">
        <f>'Приложение 3'!H185</f>
        <v>2772.3108400000001</v>
      </c>
      <c r="I85" s="172"/>
    </row>
    <row r="86" spans="1:9" s="74" customFormat="1" ht="47.25">
      <c r="A86" s="47" t="str">
        <f>'Приложение 3'!A214</f>
        <v xml:space="preserve">Муниципальная программа "Сохранение и развитие культуры на территории  Улыбинского сельсовета"
</v>
      </c>
      <c r="B86" s="132" t="s">
        <v>328</v>
      </c>
      <c r="C86" s="152" t="s">
        <v>176</v>
      </c>
      <c r="D86" s="153"/>
      <c r="E86" s="154"/>
      <c r="F86" s="155">
        <f>'Приложение 3'!F214</f>
        <v>9987.98</v>
      </c>
      <c r="G86" s="155">
        <f>'Приложение 3'!G214</f>
        <v>2800</v>
      </c>
      <c r="H86" s="155">
        <f>'Приложение 3'!H214</f>
        <v>2800</v>
      </c>
      <c r="I86" s="151"/>
    </row>
    <row r="87" spans="1:9" s="74" customFormat="1" ht="47.25" hidden="1">
      <c r="A87" s="47" t="str">
        <f>'Приложение 3'!A215</f>
        <v xml:space="preserve">Мероприятия по сохранению памятников и других мемориальных объектов, увековечивающих память о защитниках Отечества </v>
      </c>
      <c r="B87" s="132" t="s">
        <v>330</v>
      </c>
      <c r="C87" s="44"/>
      <c r="D87" s="153"/>
      <c r="E87" s="154"/>
      <c r="F87" s="155">
        <f>'Приложение 3'!F215</f>
        <v>0</v>
      </c>
      <c r="G87" s="155">
        <f>'Приложение 3'!G215</f>
        <v>0</v>
      </c>
      <c r="H87" s="155">
        <f>'Приложение 3'!H215</f>
        <v>0</v>
      </c>
      <c r="I87" s="151"/>
    </row>
    <row r="88" spans="1:9" ht="31.5" hidden="1">
      <c r="A88" s="48" t="s">
        <v>191</v>
      </c>
      <c r="B88" s="138" t="s">
        <v>330</v>
      </c>
      <c r="C88" s="164">
        <v>200</v>
      </c>
      <c r="D88" s="157"/>
      <c r="E88" s="158"/>
      <c r="F88" s="159">
        <f>'Приложение 3'!F216</f>
        <v>0</v>
      </c>
      <c r="G88" s="159">
        <f>'Приложение 3'!G216</f>
        <v>0</v>
      </c>
      <c r="H88" s="159">
        <f>'Приложение 3'!H216</f>
        <v>0</v>
      </c>
      <c r="I88" s="160"/>
    </row>
    <row r="89" spans="1:9" ht="31.5" hidden="1">
      <c r="A89" s="48" t="s">
        <v>192</v>
      </c>
      <c r="B89" s="138" t="s">
        <v>330</v>
      </c>
      <c r="C89" s="51">
        <v>240</v>
      </c>
      <c r="D89" s="157">
        <v>8</v>
      </c>
      <c r="E89" s="158">
        <v>1</v>
      </c>
      <c r="F89" s="159">
        <f>'Приложение 3'!F217</f>
        <v>0</v>
      </c>
      <c r="G89" s="159">
        <f>'Приложение 3'!G217</f>
        <v>0</v>
      </c>
      <c r="H89" s="159">
        <f>'Приложение 3'!H217</f>
        <v>0</v>
      </c>
      <c r="I89" s="160"/>
    </row>
    <row r="90" spans="1:9" s="74" customFormat="1" ht="31.5">
      <c r="A90" s="47" t="str">
        <f>'Приложение 3'!A218</f>
        <v>Мероприятия  "Сохранение и развитие культуры" на территории поселения</v>
      </c>
      <c r="B90" s="132" t="s">
        <v>332</v>
      </c>
      <c r="C90" s="152"/>
      <c r="D90" s="153"/>
      <c r="E90" s="154"/>
      <c r="F90" s="155">
        <f>'Приложение 3'!F218</f>
        <v>6987.98</v>
      </c>
      <c r="G90" s="155">
        <f>'Приложение 3'!G218</f>
        <v>2800</v>
      </c>
      <c r="H90" s="155">
        <f>'Приложение 3'!H218</f>
        <v>2800</v>
      </c>
      <c r="I90" s="151"/>
    </row>
    <row r="91" spans="1:9" ht="63">
      <c r="A91" s="48" t="str">
        <f>'Приложение 3'!A219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91" s="138" t="s">
        <v>332</v>
      </c>
      <c r="C91" s="156">
        <v>100</v>
      </c>
      <c r="D91" s="157"/>
      <c r="E91" s="158"/>
      <c r="F91" s="159">
        <f>'Приложение 3'!F219</f>
        <v>5715.08</v>
      </c>
      <c r="G91" s="159">
        <f>'Приложение 3'!G219</f>
        <v>2500</v>
      </c>
      <c r="H91" s="159">
        <f>'Приложение 3'!H219</f>
        <v>2500</v>
      </c>
      <c r="I91" s="160"/>
    </row>
    <row r="92" spans="1:9" ht="18.75">
      <c r="A92" s="48" t="str">
        <f>'Приложение 3'!A220</f>
        <v>Расходы на выплаты персоналу казенных учреждений</v>
      </c>
      <c r="B92" s="138" t="s">
        <v>332</v>
      </c>
      <c r="C92" s="51">
        <v>110</v>
      </c>
      <c r="D92" s="157">
        <v>8</v>
      </c>
      <c r="E92" s="158">
        <v>1</v>
      </c>
      <c r="F92" s="159">
        <f>'Приложение 3'!F220</f>
        <v>5715.08</v>
      </c>
      <c r="G92" s="159">
        <f>'Приложение 3'!G220</f>
        <v>2500</v>
      </c>
      <c r="H92" s="159">
        <f>'Приложение 3'!H220</f>
        <v>2500</v>
      </c>
      <c r="I92" s="160"/>
    </row>
    <row r="93" spans="1:9" ht="31.5">
      <c r="A93" s="48" t="str">
        <f>'Приложение 3'!A221</f>
        <v>Закупка товаров, работ и услуг для  государственных (муниципальных) нужд</v>
      </c>
      <c r="B93" s="138" t="s">
        <v>332</v>
      </c>
      <c r="C93" s="51">
        <v>200</v>
      </c>
      <c r="D93" s="157"/>
      <c r="E93" s="158"/>
      <c r="F93" s="159">
        <f>'Приложение 3'!F221</f>
        <v>1272.4000000000001</v>
      </c>
      <c r="G93" s="159">
        <f>'Приложение 3'!G221</f>
        <v>290</v>
      </c>
      <c r="H93" s="159">
        <f>'Приложение 3'!H221</f>
        <v>290</v>
      </c>
      <c r="I93" s="160"/>
    </row>
    <row r="94" spans="1:9" ht="31.5">
      <c r="A94" s="48" t="str">
        <f>'Приложение 3'!A222</f>
        <v>Иные закупки товаров, работ и услуг для обеспечения государственных (муниципальных) нужд</v>
      </c>
      <c r="B94" s="138" t="s">
        <v>332</v>
      </c>
      <c r="C94" s="51">
        <v>240</v>
      </c>
      <c r="D94" s="157">
        <v>8</v>
      </c>
      <c r="E94" s="158">
        <v>1</v>
      </c>
      <c r="F94" s="159">
        <f>'Приложение 3'!F222</f>
        <v>1272.4000000000001</v>
      </c>
      <c r="G94" s="159">
        <f>'Приложение 3'!G222</f>
        <v>290</v>
      </c>
      <c r="H94" s="159">
        <f>'Приложение 3'!H222</f>
        <v>290</v>
      </c>
      <c r="I94" s="160"/>
    </row>
    <row r="95" spans="1:9" ht="31.5" hidden="1">
      <c r="A95" s="48" t="str">
        <f>'Приложение 3'!A223</f>
        <v>Предоставление субсидий бюджетным, автономным учреждениям и иным некоммерческим организациям</v>
      </c>
      <c r="B95" s="138" t="s">
        <v>332</v>
      </c>
      <c r="C95" s="51">
        <v>600</v>
      </c>
      <c r="D95" s="157"/>
      <c r="E95" s="158"/>
      <c r="F95" s="159">
        <f>'Приложение 3'!F223</f>
        <v>0</v>
      </c>
      <c r="G95" s="159">
        <f>'Приложение 3'!G223</f>
        <v>0</v>
      </c>
      <c r="H95" s="159">
        <f>'Приложение 3'!H223</f>
        <v>0</v>
      </c>
      <c r="I95" s="160"/>
    </row>
    <row r="96" spans="1:9" ht="18.75" hidden="1">
      <c r="A96" s="48" t="str">
        <f>'Приложение 3'!A224</f>
        <v>Субсидии бюджетным учреждениям</v>
      </c>
      <c r="B96" s="138" t="s">
        <v>332</v>
      </c>
      <c r="C96" s="51">
        <v>610</v>
      </c>
      <c r="D96" s="157">
        <v>8</v>
      </c>
      <c r="E96" s="158">
        <v>1</v>
      </c>
      <c r="F96" s="159">
        <f>'Приложение 3'!F224</f>
        <v>0</v>
      </c>
      <c r="G96" s="159">
        <f>'Приложение 3'!G224</f>
        <v>0</v>
      </c>
      <c r="H96" s="159">
        <f>'Приложение 3'!H224</f>
        <v>0</v>
      </c>
      <c r="I96" s="160"/>
    </row>
    <row r="97" spans="1:9" ht="18.75">
      <c r="A97" s="48" t="str">
        <f>'Приложение 3'!A225</f>
        <v>Иные бюджетные ассигнования</v>
      </c>
      <c r="B97" s="50" t="s">
        <v>332</v>
      </c>
      <c r="C97" s="51">
        <v>800</v>
      </c>
      <c r="D97" s="49"/>
      <c r="E97" s="158"/>
      <c r="F97" s="159">
        <f>'Приложение 3'!F225</f>
        <v>0.5</v>
      </c>
      <c r="G97" s="159">
        <f>'Приложение 3'!G225</f>
        <v>10</v>
      </c>
      <c r="H97" s="159">
        <f>'Приложение 3'!H225</f>
        <v>10</v>
      </c>
      <c r="I97" s="160"/>
    </row>
    <row r="98" spans="1:9" ht="18.75">
      <c r="A98" s="48" t="str">
        <f>'Приложение 3'!A226</f>
        <v xml:space="preserve">Уплата налогов, сборов и иных платежей </v>
      </c>
      <c r="B98" s="50" t="s">
        <v>332</v>
      </c>
      <c r="C98" s="51">
        <v>850</v>
      </c>
      <c r="D98" s="49">
        <v>8</v>
      </c>
      <c r="E98" s="158">
        <v>1</v>
      </c>
      <c r="F98" s="159">
        <f>'Приложение 3'!F226</f>
        <v>0.5</v>
      </c>
      <c r="G98" s="159">
        <f>'Приложение 3'!G226</f>
        <v>10</v>
      </c>
      <c r="H98" s="159">
        <f>'Приложение 3'!H226</f>
        <v>10</v>
      </c>
      <c r="I98" s="160"/>
    </row>
    <row r="99" spans="1:9" ht="31.5" hidden="1">
      <c r="A99" s="47" t="str">
        <f>'Приложение 3'!A227</f>
        <v>Реализация социально значимых проектов в сфере развития общественной инфраструктуры</v>
      </c>
      <c r="B99" s="132" t="str">
        <f>'Приложение 3'!D227</f>
        <v>59.0.00.70370</v>
      </c>
      <c r="C99" s="44"/>
      <c r="D99" s="153"/>
      <c r="E99" s="154"/>
      <c r="F99" s="155">
        <f>'Приложение 3'!F227</f>
        <v>0</v>
      </c>
      <c r="G99" s="155">
        <f>'Приложение 3'!G227</f>
        <v>0</v>
      </c>
      <c r="H99" s="155">
        <f>'Приложение 3'!H227</f>
        <v>0</v>
      </c>
      <c r="I99" s="160"/>
    </row>
    <row r="100" spans="1:9" ht="31.5" hidden="1">
      <c r="A100" s="48" t="str">
        <f>'Приложение 3'!A228</f>
        <v>Закупка товаров, работ и услуг для  государственных (муниципальных) нужд</v>
      </c>
      <c r="B100" s="138" t="str">
        <f>'Приложение 3'!D228</f>
        <v>59.0.00.70370</v>
      </c>
      <c r="C100" s="51">
        <v>200</v>
      </c>
      <c r="D100" s="157"/>
      <c r="E100" s="158"/>
      <c r="F100" s="159">
        <f>'Приложение 3'!F228</f>
        <v>0</v>
      </c>
      <c r="G100" s="159">
        <f>'Приложение 3'!G228</f>
        <v>0</v>
      </c>
      <c r="H100" s="159">
        <f>'Приложение 3'!H228</f>
        <v>0</v>
      </c>
      <c r="I100" s="160"/>
    </row>
    <row r="101" spans="1:9" ht="31.5" hidden="1">
      <c r="A101" s="48" t="str">
        <f>'Приложение 3'!A229</f>
        <v>Иные закупки товаров, работ и услуг для обеспечения государственных (муниципальных) нужд</v>
      </c>
      <c r="B101" s="138" t="str">
        <f>'Приложение 3'!D229</f>
        <v>59.0.00.70370</v>
      </c>
      <c r="C101" s="51">
        <v>240</v>
      </c>
      <c r="D101" s="157">
        <v>8</v>
      </c>
      <c r="E101" s="158">
        <v>1</v>
      </c>
      <c r="F101" s="159">
        <f>'Приложение 3'!F229</f>
        <v>0</v>
      </c>
      <c r="G101" s="159">
        <f>'Приложение 3'!G229</f>
        <v>0</v>
      </c>
      <c r="H101" s="159">
        <f>'Приложение 3'!H229</f>
        <v>0</v>
      </c>
      <c r="I101" s="160"/>
    </row>
    <row r="102" spans="1:9" ht="18.75">
      <c r="A102" s="47" t="str">
        <f>'Приложение 3'!A230</f>
        <v>Обеспечение сбалансированности местных бюджетов</v>
      </c>
      <c r="B102" s="132" t="str">
        <f>'Приложение 3'!D230</f>
        <v>59.0.00.70510</v>
      </c>
      <c r="C102" s="44"/>
      <c r="D102" s="153"/>
      <c r="E102" s="154"/>
      <c r="F102" s="155">
        <f>'Приложение 3'!F230</f>
        <v>3000</v>
      </c>
      <c r="G102" s="155">
        <f>'Приложение 3'!G230</f>
        <v>0</v>
      </c>
      <c r="H102" s="155">
        <f>'Приложение 3'!H230</f>
        <v>0</v>
      </c>
      <c r="I102" s="160"/>
    </row>
    <row r="103" spans="1:9" ht="63">
      <c r="A103" s="48" t="str">
        <f>'Приложение 3'!A231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103" s="138" t="str">
        <f>'Приложение 3'!D231</f>
        <v>59.0.00.70510</v>
      </c>
      <c r="C103" s="51">
        <v>100</v>
      </c>
      <c r="D103" s="157"/>
      <c r="E103" s="158"/>
      <c r="F103" s="159">
        <f>'Приложение 3'!F231</f>
        <v>3000</v>
      </c>
      <c r="G103" s="159">
        <f>'Приложение 3'!G231</f>
        <v>0</v>
      </c>
      <c r="H103" s="159">
        <f>'Приложение 3'!H231</f>
        <v>0</v>
      </c>
      <c r="I103" s="160"/>
    </row>
    <row r="104" spans="1:9" ht="18.75">
      <c r="A104" s="48" t="str">
        <f>'Приложение 3'!A232</f>
        <v>Расходы на выплаты персоналу казенных учреждений</v>
      </c>
      <c r="B104" s="138" t="str">
        <f>'Приложение 3'!D232</f>
        <v>59.0.00.70510</v>
      </c>
      <c r="C104" s="51">
        <v>110</v>
      </c>
      <c r="D104" s="157">
        <v>8</v>
      </c>
      <c r="E104" s="158">
        <v>1</v>
      </c>
      <c r="F104" s="159">
        <f>'Приложение 3'!F232</f>
        <v>3000</v>
      </c>
      <c r="G104" s="159">
        <f>'Приложение 3'!G232</f>
        <v>0</v>
      </c>
      <c r="H104" s="159">
        <f>'Приложение 3'!H232</f>
        <v>0</v>
      </c>
      <c r="I104" s="160"/>
    </row>
    <row r="105" spans="1:9" ht="31.5" hidden="1">
      <c r="A105" s="48" t="str">
        <f>'Приложение 3'!A233</f>
        <v>Закупка товаров, работ и услуг для государственных (муниципальных) нужд</v>
      </c>
      <c r="B105" s="138" t="str">
        <f>'Приложение 3'!D233</f>
        <v>59.0.00.70510</v>
      </c>
      <c r="C105" s="51">
        <v>200</v>
      </c>
      <c r="D105" s="157"/>
      <c r="E105" s="158"/>
      <c r="F105" s="159">
        <f>'Приложение 3'!F233</f>
        <v>0</v>
      </c>
      <c r="G105" s="159">
        <f>'Приложение 3'!G233</f>
        <v>0</v>
      </c>
      <c r="H105" s="159">
        <f>'Приложение 3'!H233</f>
        <v>0</v>
      </c>
      <c r="I105" s="160"/>
    </row>
    <row r="106" spans="1:9" ht="31.5" hidden="1">
      <c r="A106" s="48" t="str">
        <f>'Приложение 3'!A234</f>
        <v>Иные закупки товаров, работ и услуг для обеспечения государственных (муниципальных) нужд</v>
      </c>
      <c r="B106" s="138" t="str">
        <f>'Приложение 3'!D234</f>
        <v>59.0.00.70510</v>
      </c>
      <c r="C106" s="51">
        <v>240</v>
      </c>
      <c r="D106" s="157">
        <v>8</v>
      </c>
      <c r="E106" s="158">
        <v>1</v>
      </c>
      <c r="F106" s="159">
        <f>'Приложение 3'!F234</f>
        <v>0</v>
      </c>
      <c r="G106" s="159">
        <f>'Приложение 3'!G234</f>
        <v>0</v>
      </c>
      <c r="H106" s="159">
        <f>'Приложение 3'!H234</f>
        <v>0</v>
      </c>
      <c r="I106" s="160"/>
    </row>
    <row r="107" spans="1:9" ht="31.5" hidden="1">
      <c r="A107" s="48" t="str">
        <f>'Приложение 3'!A235</f>
        <v>Предоставление субсидий бюджетным, автономным учреждениям и иным некоммерческим организациям</v>
      </c>
      <c r="B107" s="138" t="str">
        <f>'Приложение 3'!D235</f>
        <v>59.0.00.70510</v>
      </c>
      <c r="C107" s="51">
        <v>600</v>
      </c>
      <c r="D107" s="157"/>
      <c r="E107" s="158"/>
      <c r="F107" s="159">
        <f>'Приложение 3'!F235</f>
        <v>0</v>
      </c>
      <c r="G107" s="159">
        <f>'Приложение 3'!G235</f>
        <v>0</v>
      </c>
      <c r="H107" s="159">
        <f>'Приложение 3'!H235</f>
        <v>0</v>
      </c>
      <c r="I107" s="160"/>
    </row>
    <row r="108" spans="1:9" ht="18.75" hidden="1">
      <c r="A108" s="48" t="str">
        <f>'Приложение 3'!A236</f>
        <v>Субсидии бюджетным учреждениям</v>
      </c>
      <c r="B108" s="138" t="str">
        <f>'Приложение 3'!D236</f>
        <v>59.0.00.70510</v>
      </c>
      <c r="C108" s="51">
        <v>610</v>
      </c>
      <c r="D108" s="157">
        <v>8</v>
      </c>
      <c r="E108" s="158">
        <v>1</v>
      </c>
      <c r="F108" s="159">
        <f>'Приложение 3'!F236</f>
        <v>0</v>
      </c>
      <c r="G108" s="159">
        <f>'Приложение 3'!G236</f>
        <v>0</v>
      </c>
      <c r="H108" s="159">
        <f>'Приложение 3'!H236</f>
        <v>0</v>
      </c>
      <c r="I108" s="160"/>
    </row>
    <row r="109" spans="1:9" ht="31.5" hidden="1">
      <c r="A109" s="47" t="str">
        <f>'Приложение 3'!A237</f>
        <v>Установка мемориальных знаков на воинских захоронениях</v>
      </c>
      <c r="B109" s="132" t="str">
        <f>'Приложение 3'!D237</f>
        <v>59.0.00.L2992</v>
      </c>
      <c r="C109" s="44"/>
      <c r="D109" s="153"/>
      <c r="E109" s="154"/>
      <c r="F109" s="155">
        <f>'Приложение 3'!F237</f>
        <v>0</v>
      </c>
      <c r="G109" s="155">
        <f>'Приложение 3'!G237</f>
        <v>0</v>
      </c>
      <c r="H109" s="155">
        <f>'Приложение 3'!H237</f>
        <v>0</v>
      </c>
      <c r="I109" s="160"/>
    </row>
    <row r="110" spans="1:9" ht="31.5" hidden="1">
      <c r="A110" s="48" t="str">
        <f>'Приложение 3'!A238</f>
        <v>Закупка товаров, работ и услуг для государственных (муниципальных) нужд</v>
      </c>
      <c r="B110" s="138" t="str">
        <f>'Приложение 3'!D238</f>
        <v>59.0.00.L2992</v>
      </c>
      <c r="C110" s="51">
        <v>200</v>
      </c>
      <c r="D110" s="157"/>
      <c r="E110" s="158"/>
      <c r="F110" s="159">
        <f>'Приложение 3'!F238</f>
        <v>0</v>
      </c>
      <c r="G110" s="159">
        <f>'Приложение 3'!G238</f>
        <v>0</v>
      </c>
      <c r="H110" s="159">
        <f>'Приложение 3'!H238</f>
        <v>0</v>
      </c>
      <c r="I110" s="160"/>
    </row>
    <row r="111" spans="1:9" ht="31.5" hidden="1">
      <c r="A111" s="48" t="str">
        <f>'Приложение 3'!A239</f>
        <v>Иные закупки товаров, работ и услуг для обеспечения государственных (муниципальных) нужд</v>
      </c>
      <c r="B111" s="138" t="str">
        <f>'Приложение 3'!D239</f>
        <v>59.0.00.L2992</v>
      </c>
      <c r="C111" s="51">
        <v>240</v>
      </c>
      <c r="D111" s="157">
        <v>8</v>
      </c>
      <c r="E111" s="158">
        <v>1</v>
      </c>
      <c r="F111" s="159">
        <f>'Приложение 3'!F239</f>
        <v>0</v>
      </c>
      <c r="G111" s="159">
        <f>'Приложение 3'!G239</f>
        <v>0</v>
      </c>
      <c r="H111" s="159">
        <f>'Приложение 3'!H239</f>
        <v>0</v>
      </c>
      <c r="I111" s="160"/>
    </row>
    <row r="112" spans="1:9" ht="31.5" hidden="1">
      <c r="A112" s="47" t="str">
        <f>'Приложение 3'!A240</f>
        <v>Софинансирование социально значимых проектов в сфере развития общественной инфраструктуры</v>
      </c>
      <c r="B112" s="132" t="str">
        <f>'Приложение 3'!D240</f>
        <v>59.0.00.S0370</v>
      </c>
      <c r="C112" s="44"/>
      <c r="D112" s="153"/>
      <c r="E112" s="154"/>
      <c r="F112" s="155">
        <f>'Приложение 3'!F240</f>
        <v>0</v>
      </c>
      <c r="G112" s="155">
        <f>'Приложение 3'!G240</f>
        <v>0</v>
      </c>
      <c r="H112" s="155">
        <f>'Приложение 3'!H240</f>
        <v>0</v>
      </c>
      <c r="I112" s="160"/>
    </row>
    <row r="113" spans="1:9" ht="31.5" hidden="1">
      <c r="A113" s="48" t="str">
        <f>'Приложение 3'!A241</f>
        <v>Закупка товаров, работ и услуг для  государственных (муниципальных) нужд</v>
      </c>
      <c r="B113" s="138" t="str">
        <f>'Приложение 3'!D241</f>
        <v>59.0.00.S0370</v>
      </c>
      <c r="C113" s="51">
        <v>200</v>
      </c>
      <c r="D113" s="157"/>
      <c r="E113" s="158"/>
      <c r="F113" s="159">
        <f>'Приложение 3'!F241</f>
        <v>0</v>
      </c>
      <c r="G113" s="159">
        <f>'Приложение 3'!G241</f>
        <v>0</v>
      </c>
      <c r="H113" s="159">
        <f>'Приложение 3'!H241</f>
        <v>0</v>
      </c>
      <c r="I113" s="160"/>
    </row>
    <row r="114" spans="1:9" ht="31.5" hidden="1">
      <c r="A114" s="48" t="str">
        <f>'Приложение 3'!A242</f>
        <v>Иные закупки товаров, работ и услуг для обеспечения государственных (муниципальных) нужд</v>
      </c>
      <c r="B114" s="138" t="str">
        <f>'Приложение 3'!D242</f>
        <v>59.0.00.S0370</v>
      </c>
      <c r="C114" s="51">
        <v>240</v>
      </c>
      <c r="D114" s="157">
        <v>8</v>
      </c>
      <c r="E114" s="158">
        <v>1</v>
      </c>
      <c r="F114" s="159">
        <f>'Приложение 3'!F242</f>
        <v>0</v>
      </c>
      <c r="G114" s="159">
        <f>'Приложение 3'!G242</f>
        <v>0</v>
      </c>
      <c r="H114" s="159">
        <f>'Приложение 3'!H242</f>
        <v>0</v>
      </c>
      <c r="I114" s="160"/>
    </row>
    <row r="115" spans="1:9" ht="63" hidden="1">
      <c r="A115" s="41" t="str">
        <f>'Приложение 3'!A243</f>
        <v>Реализация мероприятий в рамках регионального проекта "Обеспечение качественно нового уровня развития инфраструктуры культуры  ("Культурная среда")"</v>
      </c>
      <c r="B115" s="132" t="str">
        <f>'Приложение 3'!D243</f>
        <v>59.0.A1.00000</v>
      </c>
      <c r="C115" s="44"/>
      <c r="D115" s="153"/>
      <c r="E115" s="154"/>
      <c r="F115" s="155">
        <f>'Приложение 3'!F243</f>
        <v>0</v>
      </c>
      <c r="G115" s="155">
        <f>'Приложение 3'!G243</f>
        <v>0</v>
      </c>
      <c r="H115" s="155">
        <f>'Приложение 3'!H243</f>
        <v>0</v>
      </c>
      <c r="I115" s="160"/>
    </row>
    <row r="116" spans="1:9" ht="18.75" hidden="1">
      <c r="A116" s="88" t="str">
        <f>'Приложение 3'!A244</f>
        <v>Развитие сети учреждений культурно-досугового типа</v>
      </c>
      <c r="B116" s="138" t="str">
        <f>'Приложение 3'!D244</f>
        <v>59.0.A1.55130</v>
      </c>
      <c r="C116" s="51">
        <v>200</v>
      </c>
      <c r="D116" s="157"/>
      <c r="E116" s="158"/>
      <c r="F116" s="159">
        <f>'Приложение 3'!F244</f>
        <v>0</v>
      </c>
      <c r="G116" s="159">
        <f>'Приложение 3'!G244</f>
        <v>0</v>
      </c>
      <c r="H116" s="159">
        <f>'Приложение 3'!H244</f>
        <v>0</v>
      </c>
      <c r="I116" s="160"/>
    </row>
    <row r="117" spans="1:9" ht="31.5" hidden="1">
      <c r="A117" s="88" t="str">
        <f>'Приложение 3'!A245</f>
        <v>Закупка товаров, работ и услуг для  государственных (муниципальных) нужд</v>
      </c>
      <c r="B117" s="138" t="str">
        <f>'Приложение 3'!D245</f>
        <v>59.0.A1.55130</v>
      </c>
      <c r="C117" s="51">
        <v>240</v>
      </c>
      <c r="D117" s="157">
        <v>8</v>
      </c>
      <c r="E117" s="158">
        <v>1</v>
      </c>
      <c r="F117" s="159">
        <f>'Приложение 3'!F245</f>
        <v>0</v>
      </c>
      <c r="G117" s="159">
        <f>'Приложение 3'!G245</f>
        <v>0</v>
      </c>
      <c r="H117" s="159">
        <f>'Приложение 3'!H245</f>
        <v>0</v>
      </c>
      <c r="I117" s="160"/>
    </row>
    <row r="118" spans="1:9" ht="31.5">
      <c r="A118" s="47" t="str">
        <f>'Приложение 3'!A281</f>
        <v>Муниципальная программа "Физическая культура и спорт  Улыбинского сельсовета"</v>
      </c>
      <c r="B118" s="132" t="str">
        <f>'Приложение 3'!D281</f>
        <v>60.0.00.00000</v>
      </c>
      <c r="C118" s="51"/>
      <c r="D118" s="157"/>
      <c r="E118" s="158"/>
      <c r="F118" s="155">
        <f>F119+F127+F130+F133</f>
        <v>16157.7101</v>
      </c>
      <c r="G118" s="155">
        <f>G119+G127+G130+G133</f>
        <v>1900</v>
      </c>
      <c r="H118" s="155">
        <f>H119+H127+H130+H133</f>
        <v>1900</v>
      </c>
      <c r="I118" s="160"/>
    </row>
    <row r="119" spans="1:9" s="74" customFormat="1" ht="31.5">
      <c r="A119" s="47" t="str">
        <f>'Приложение 3'!A282</f>
        <v xml:space="preserve">Мероприятия "Физическая культура и спорт" на территории поселения </v>
      </c>
      <c r="B119" s="132" t="str">
        <f>'Приложение 3'!D282</f>
        <v>60.0.00.01590</v>
      </c>
      <c r="C119" s="44"/>
      <c r="D119" s="153"/>
      <c r="E119" s="154"/>
      <c r="F119" s="155">
        <f>F120+F122+F125</f>
        <v>3056.7</v>
      </c>
      <c r="G119" s="155">
        <f t="shared" ref="G119:H119" si="1">G120+G122+G125</f>
        <v>1900</v>
      </c>
      <c r="H119" s="155">
        <f t="shared" si="1"/>
        <v>1900</v>
      </c>
      <c r="I119" s="151"/>
    </row>
    <row r="120" spans="1:9" ht="63">
      <c r="A120" s="48" t="str">
        <f>'Приложение 3'!A283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120" s="138" t="str">
        <f>'Приложение 3'!D283</f>
        <v>60.0.00.01590</v>
      </c>
      <c r="C120" s="51">
        <v>100</v>
      </c>
      <c r="D120" s="157"/>
      <c r="E120" s="158"/>
      <c r="F120" s="159">
        <f>'Приложение 3'!F283</f>
        <v>2022.5</v>
      </c>
      <c r="G120" s="159">
        <f>'Приложение 3'!G283</f>
        <v>1200</v>
      </c>
      <c r="H120" s="159">
        <f>'Приложение 3'!H283</f>
        <v>1200</v>
      </c>
      <c r="I120" s="160"/>
    </row>
    <row r="121" spans="1:9" ht="18.75">
      <c r="A121" s="48" t="str">
        <f>'Приложение 3'!A284</f>
        <v>Расходы на выплаты персоналу казенных учреждений</v>
      </c>
      <c r="B121" s="138" t="str">
        <f>'Приложение 3'!D284</f>
        <v>60.0.00.01590</v>
      </c>
      <c r="C121" s="51">
        <v>110</v>
      </c>
      <c r="D121" s="157">
        <v>11</v>
      </c>
      <c r="E121" s="158">
        <v>2</v>
      </c>
      <c r="F121" s="159">
        <f>'Приложение 3'!F284</f>
        <v>2022.5</v>
      </c>
      <c r="G121" s="159">
        <f>'Приложение 3'!G284</f>
        <v>1200</v>
      </c>
      <c r="H121" s="159">
        <f>'Приложение 3'!H284</f>
        <v>1200</v>
      </c>
      <c r="I121" s="160"/>
    </row>
    <row r="122" spans="1:9" ht="31.5">
      <c r="A122" s="48" t="str">
        <f>'Приложение 3'!A285</f>
        <v>Закупка товаров, работ и услуг для обеспечения государственных (муниципальных) нужд</v>
      </c>
      <c r="B122" s="138" t="str">
        <f>'Приложение 3'!D285</f>
        <v>60.0.00.01590</v>
      </c>
      <c r="C122" s="51">
        <v>200</v>
      </c>
      <c r="D122" s="157"/>
      <c r="E122" s="158"/>
      <c r="F122" s="159">
        <f>F123+F124</f>
        <v>1033.7</v>
      </c>
      <c r="G122" s="159">
        <f t="shared" ref="G122:H122" si="2">G123+G124</f>
        <v>690</v>
      </c>
      <c r="H122" s="159">
        <f t="shared" si="2"/>
        <v>690</v>
      </c>
      <c r="I122" s="160"/>
    </row>
    <row r="123" spans="1:9" ht="31.5">
      <c r="A123" s="48" t="str">
        <f>'Приложение 3'!A286</f>
        <v>Иные закупки товаров, работ и услуг для обеспечения государственных (муниципальных) нужд</v>
      </c>
      <c r="B123" s="138" t="str">
        <f>'Приложение 3'!D286</f>
        <v>60.0.00.01590</v>
      </c>
      <c r="C123" s="51">
        <v>240</v>
      </c>
      <c r="D123" s="157">
        <v>11</v>
      </c>
      <c r="E123" s="158">
        <v>2</v>
      </c>
      <c r="F123" s="159">
        <f>'Приложение 3'!F286</f>
        <v>1033.7</v>
      </c>
      <c r="G123" s="159">
        <f>'Приложение 3'!G286</f>
        <v>690</v>
      </c>
      <c r="H123" s="159">
        <f>'Приложение 3'!H286</f>
        <v>690</v>
      </c>
      <c r="I123" s="160"/>
    </row>
    <row r="124" spans="1:9" ht="31.5" hidden="1">
      <c r="A124" s="48" t="str">
        <f>'Приложение 3'!A302</f>
        <v>Иные закупки товаров, работ и услуг для обеспечения государственных (муниципальных) нужд</v>
      </c>
      <c r="B124" s="138" t="str">
        <f>'Приложение 3'!D287</f>
        <v>60.0.00.01590</v>
      </c>
      <c r="C124" s="51">
        <v>240</v>
      </c>
      <c r="D124" s="157">
        <v>11</v>
      </c>
      <c r="E124" s="158">
        <v>5</v>
      </c>
      <c r="F124" s="159">
        <f>'Приложение 3'!F302</f>
        <v>0</v>
      </c>
      <c r="G124" s="159">
        <f>'Приложение 3'!G302</f>
        <v>0</v>
      </c>
      <c r="H124" s="159">
        <f>'Приложение 3'!H302</f>
        <v>0</v>
      </c>
      <c r="I124" s="160"/>
    </row>
    <row r="125" spans="1:9" ht="18.75">
      <c r="A125" s="48" t="str">
        <f>'Приложение 3'!A287</f>
        <v>Иные бюджетные ассигнования</v>
      </c>
      <c r="B125" s="138" t="str">
        <f>'Приложение 3'!D287</f>
        <v>60.0.00.01590</v>
      </c>
      <c r="C125" s="51">
        <v>800</v>
      </c>
      <c r="D125" s="157"/>
      <c r="E125" s="158"/>
      <c r="F125" s="159">
        <f>'Приложение 3'!F287</f>
        <v>0.5</v>
      </c>
      <c r="G125" s="159">
        <f>'Приложение 3'!G287</f>
        <v>10</v>
      </c>
      <c r="H125" s="159">
        <f>'Приложение 3'!H287</f>
        <v>10</v>
      </c>
      <c r="I125" s="160"/>
    </row>
    <row r="126" spans="1:9" ht="18.75">
      <c r="A126" s="48" t="str">
        <f>'Приложение 3'!A288</f>
        <v>Уплата налогов, сборов и иных платежей</v>
      </c>
      <c r="B126" s="138" t="str">
        <f>'Приложение 3'!D288</f>
        <v>60.0.00.01590</v>
      </c>
      <c r="C126" s="51">
        <v>850</v>
      </c>
      <c r="D126" s="157">
        <v>11</v>
      </c>
      <c r="E126" s="158">
        <v>2</v>
      </c>
      <c r="F126" s="159">
        <f>'Приложение 3'!F288</f>
        <v>0.5</v>
      </c>
      <c r="G126" s="159">
        <f>'Приложение 3'!G288</f>
        <v>10</v>
      </c>
      <c r="H126" s="159">
        <f>'Приложение 3'!H288</f>
        <v>10</v>
      </c>
      <c r="I126" s="160"/>
    </row>
    <row r="127" spans="1:9" s="74" customFormat="1" ht="18.75">
      <c r="A127" s="47" t="str">
        <f>'Приложение 3'!A289</f>
        <v>Обеспечение сбалансированности местных бюджетов</v>
      </c>
      <c r="B127" s="132" t="str">
        <f>'Приложение 3'!D289</f>
        <v>60.0.00.70510</v>
      </c>
      <c r="C127" s="44"/>
      <c r="D127" s="153"/>
      <c r="E127" s="154"/>
      <c r="F127" s="155">
        <f>'Приложение 3'!F289</f>
        <v>3000</v>
      </c>
      <c r="G127" s="155">
        <f>'Приложение 3'!G289</f>
        <v>0</v>
      </c>
      <c r="H127" s="155">
        <f>'Приложение 3'!H289</f>
        <v>0</v>
      </c>
      <c r="I127" s="151"/>
    </row>
    <row r="128" spans="1:9" ht="63">
      <c r="A128" s="48" t="str">
        <f>'Приложение 3'!A290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128" s="138" t="str">
        <f>'Приложение 3'!D290</f>
        <v>60.0.00.70510</v>
      </c>
      <c r="C128" s="51">
        <v>100</v>
      </c>
      <c r="D128" s="157"/>
      <c r="E128" s="158"/>
      <c r="F128" s="159">
        <f>'Приложение 3'!F290</f>
        <v>3000</v>
      </c>
      <c r="G128" s="159">
        <f>'Приложение 3'!G290</f>
        <v>0</v>
      </c>
      <c r="H128" s="159">
        <f>'Приложение 3'!H290</f>
        <v>0</v>
      </c>
      <c r="I128" s="160"/>
    </row>
    <row r="129" spans="1:9" ht="18.75">
      <c r="A129" s="173" t="str">
        <f>'Приложение 3'!A291</f>
        <v>Расходы на выплаты персоналу казенных учреждений</v>
      </c>
      <c r="B129" s="138" t="str">
        <f>'Приложение 3'!D291</f>
        <v>60.0.00.70510</v>
      </c>
      <c r="C129" s="51">
        <v>110</v>
      </c>
      <c r="D129" s="157">
        <v>11</v>
      </c>
      <c r="E129" s="158">
        <v>2</v>
      </c>
      <c r="F129" s="159">
        <f>'Приложение 3'!F291</f>
        <v>3000</v>
      </c>
      <c r="G129" s="159">
        <f>'Приложение 3'!G291</f>
        <v>0</v>
      </c>
      <c r="H129" s="159">
        <f>'Приложение 3'!H291</f>
        <v>0</v>
      </c>
      <c r="I129" s="160"/>
    </row>
    <row r="130" spans="1:9" ht="47.25">
      <c r="A130" s="174" t="s">
        <v>365</v>
      </c>
      <c r="B130" s="175" t="s">
        <v>366</v>
      </c>
      <c r="C130" s="176"/>
      <c r="D130" s="153"/>
      <c r="E130" s="154"/>
      <c r="F130" s="155">
        <f>'Приложение 3'!F292</f>
        <v>10000</v>
      </c>
      <c r="G130" s="155">
        <f>'Приложение 3'!G292</f>
        <v>0</v>
      </c>
      <c r="H130" s="155">
        <f>'Приложение 3'!H292</f>
        <v>0</v>
      </c>
      <c r="I130" s="160"/>
    </row>
    <row r="131" spans="1:9" ht="31.5">
      <c r="A131" s="98" t="s">
        <v>307</v>
      </c>
      <c r="B131" s="177" t="s">
        <v>366</v>
      </c>
      <c r="C131" s="178">
        <v>200</v>
      </c>
      <c r="D131" s="157"/>
      <c r="E131" s="158"/>
      <c r="F131" s="159">
        <f>'Приложение 3'!F293</f>
        <v>10000</v>
      </c>
      <c r="G131" s="159">
        <f>'Приложение 3'!G293</f>
        <v>0</v>
      </c>
      <c r="H131" s="159">
        <f>'Приложение 3'!H293</f>
        <v>0</v>
      </c>
      <c r="I131" s="160"/>
    </row>
    <row r="132" spans="1:9" ht="31.5">
      <c r="A132" s="98" t="s">
        <v>192</v>
      </c>
      <c r="B132" s="177" t="s">
        <v>366</v>
      </c>
      <c r="C132" s="178">
        <v>240</v>
      </c>
      <c r="D132" s="157">
        <v>11</v>
      </c>
      <c r="E132" s="158">
        <v>2</v>
      </c>
      <c r="F132" s="159">
        <f>'Приложение 3'!F294</f>
        <v>10000</v>
      </c>
      <c r="G132" s="159">
        <f>'Приложение 3'!G294</f>
        <v>0</v>
      </c>
      <c r="H132" s="159">
        <f>'Приложение 3'!H294</f>
        <v>0</v>
      </c>
      <c r="I132" s="160"/>
    </row>
    <row r="133" spans="1:9" ht="63">
      <c r="A133" s="174" t="s">
        <v>367</v>
      </c>
      <c r="B133" s="175" t="s">
        <v>368</v>
      </c>
      <c r="C133" s="176"/>
      <c r="D133" s="153"/>
      <c r="E133" s="154"/>
      <c r="F133" s="155">
        <f>'Приложение 3'!F295</f>
        <v>101.01009999999999</v>
      </c>
      <c r="G133" s="155">
        <f>'Приложение 3'!G295</f>
        <v>0</v>
      </c>
      <c r="H133" s="155">
        <f>'Приложение 3'!H295</f>
        <v>0</v>
      </c>
      <c r="I133" s="160"/>
    </row>
    <row r="134" spans="1:9" ht="31.5">
      <c r="A134" s="98" t="s">
        <v>307</v>
      </c>
      <c r="B134" s="177" t="s">
        <v>368</v>
      </c>
      <c r="C134" s="178">
        <v>200</v>
      </c>
      <c r="D134" s="157"/>
      <c r="E134" s="158"/>
      <c r="F134" s="159">
        <f>'Приложение 3'!F296</f>
        <v>101.01009999999999</v>
      </c>
      <c r="G134" s="159">
        <f>'Приложение 3'!G296</f>
        <v>0</v>
      </c>
      <c r="H134" s="159">
        <f>'Приложение 3'!H296</f>
        <v>0</v>
      </c>
      <c r="I134" s="160"/>
    </row>
    <row r="135" spans="1:9" ht="31.5">
      <c r="A135" s="98" t="s">
        <v>192</v>
      </c>
      <c r="B135" s="177" t="s">
        <v>368</v>
      </c>
      <c r="C135" s="178">
        <v>240</v>
      </c>
      <c r="D135" s="158">
        <v>11</v>
      </c>
      <c r="E135" s="158">
        <v>2</v>
      </c>
      <c r="F135" s="159">
        <f>'Приложение 3'!F297</f>
        <v>101.01009999999999</v>
      </c>
      <c r="G135" s="159">
        <f>'Приложение 3'!G297</f>
        <v>0</v>
      </c>
      <c r="H135" s="159">
        <f>'Приложение 3'!H297</f>
        <v>0</v>
      </c>
      <c r="I135" s="160"/>
    </row>
    <row r="136" spans="1:9" s="74" customFormat="1" ht="47.25" hidden="1">
      <c r="A136" s="105" t="str">
        <f>'Приложение 3'!A204</f>
        <v>Муниципальная программа " Молодежная политика и оздоровление детей на территории  __________ сельсовета"</v>
      </c>
      <c r="B136" s="107" t="s">
        <v>321</v>
      </c>
      <c r="C136" s="44"/>
      <c r="D136" s="42"/>
      <c r="E136" s="42"/>
      <c r="F136" s="45">
        <f>'Приложение 3'!F204</f>
        <v>0</v>
      </c>
      <c r="G136" s="45">
        <f>'Приложение 3'!G204</f>
        <v>0</v>
      </c>
      <c r="H136" s="45">
        <f>'Приложение 3'!H204</f>
        <v>0</v>
      </c>
      <c r="I136" s="151"/>
    </row>
    <row r="137" spans="1:9" s="74" customFormat="1" ht="31.5" hidden="1">
      <c r="A137" s="47" t="str">
        <f>'Приложение 3'!A205</f>
        <v>Мероприятия по развитию молодежной политики и оздоровление детей</v>
      </c>
      <c r="B137" s="132" t="s">
        <v>323</v>
      </c>
      <c r="C137" s="152"/>
      <c r="D137" s="153"/>
      <c r="E137" s="154"/>
      <c r="F137" s="45">
        <f>'Приложение 3'!F205</f>
        <v>0</v>
      </c>
      <c r="G137" s="45">
        <f>'Приложение 3'!G205</f>
        <v>0</v>
      </c>
      <c r="H137" s="45">
        <f>'Приложение 3'!H205</f>
        <v>0</v>
      </c>
      <c r="I137" s="151"/>
    </row>
    <row r="138" spans="1:9" ht="31.5" hidden="1">
      <c r="A138" s="48" t="str">
        <f>'Приложение 3'!A206</f>
        <v>Закупка товаров, работ и услуг для  государственных (муниципальных) нужд</v>
      </c>
      <c r="B138" s="138" t="s">
        <v>323</v>
      </c>
      <c r="C138" s="51">
        <v>200</v>
      </c>
      <c r="D138" s="161"/>
      <c r="E138" s="49"/>
      <c r="F138" s="52">
        <f>'Приложение 3'!F206</f>
        <v>0</v>
      </c>
      <c r="G138" s="52">
        <f>'Приложение 3'!G206</f>
        <v>0</v>
      </c>
      <c r="H138" s="52">
        <f>'Приложение 3'!H206</f>
        <v>0</v>
      </c>
      <c r="I138" s="160"/>
    </row>
    <row r="139" spans="1:9" ht="31.5" hidden="1">
      <c r="A139" s="48" t="str">
        <f>'Приложение 3'!A207</f>
        <v>Иные закупки товаров, работ и услуг для обеспечения государственных (муниципальных) нужд</v>
      </c>
      <c r="B139" s="138" t="s">
        <v>323</v>
      </c>
      <c r="C139" s="51">
        <v>240</v>
      </c>
      <c r="D139" s="157">
        <v>7</v>
      </c>
      <c r="E139" s="158">
        <v>7</v>
      </c>
      <c r="F139" s="52">
        <f>'Приложение 3'!F207</f>
        <v>0</v>
      </c>
      <c r="G139" s="52">
        <f>'Приложение 3'!G207</f>
        <v>0</v>
      </c>
      <c r="H139" s="52">
        <f>'Приложение 3'!H207</f>
        <v>0</v>
      </c>
      <c r="I139" s="160"/>
    </row>
    <row r="140" spans="1:9" s="74" customFormat="1" ht="18.75">
      <c r="A140" s="47" t="s">
        <v>178</v>
      </c>
      <c r="B140" s="132" t="s">
        <v>179</v>
      </c>
      <c r="C140" s="152" t="s">
        <v>176</v>
      </c>
      <c r="D140" s="153"/>
      <c r="E140" s="154"/>
      <c r="F140" s="155">
        <f>F141+F144+F149+F152+F155+F161+F167+F170+F173+F176+F179+F182+F185+F188+F191+F194+F197+F200+F203+F206+F209+F212+F221+F226+F229+F233+F242+F245+F249+F253+F164</f>
        <v>9071.82</v>
      </c>
      <c r="G140" s="155">
        <f>G141+G144+G149+G152+G155+G161+G167+G170+G173+G176+G179+G182+G185+G188+G191+G194+G197+G200+G203+G206+G209+G212+G221+G226+G229+G233+G242+G245+G249+G253+G164</f>
        <v>6610.2000000000007</v>
      </c>
      <c r="H140" s="155">
        <f>H141+H144+H149+H152+H155+H161+H167+H170+H173+H176+H179+H182+H185+H188+H191+H194+H197+H200+H203+H206+H209+H212+H221+H226+H229+H233+H242+H245+H249+H253+H164</f>
        <v>7104.04</v>
      </c>
      <c r="I140" s="151"/>
    </row>
    <row r="141" spans="1:9" s="74" customFormat="1" ht="31.5">
      <c r="A141" s="47" t="str">
        <f>'Приложение 3'!A19</f>
        <v>Расходы на выплаты по оплате труда работников государственных (муниципальных) органов</v>
      </c>
      <c r="B141" s="132" t="s">
        <v>188</v>
      </c>
      <c r="C141" s="152"/>
      <c r="D141" s="153"/>
      <c r="E141" s="154"/>
      <c r="F141" s="155">
        <f>'Приложение 3'!F19</f>
        <v>3924.6</v>
      </c>
      <c r="G141" s="155">
        <f>'Приложение 3'!G19</f>
        <v>3173.1000000000004</v>
      </c>
      <c r="H141" s="155">
        <f>'Приложение 3'!H19</f>
        <v>3173.1000000000004</v>
      </c>
      <c r="I141" s="151"/>
    </row>
    <row r="142" spans="1:9" ht="63">
      <c r="A142" s="48" t="str">
        <f>'Приложение 3'!A20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142" s="138" t="s">
        <v>188</v>
      </c>
      <c r="C142" s="156">
        <v>100</v>
      </c>
      <c r="D142" s="157"/>
      <c r="E142" s="158"/>
      <c r="F142" s="159">
        <f>'Приложение 3'!F20</f>
        <v>3924.6</v>
      </c>
      <c r="G142" s="159">
        <f>'Приложение 3'!G20</f>
        <v>3173.1000000000004</v>
      </c>
      <c r="H142" s="159">
        <f>'Приложение 3'!H20</f>
        <v>3173.1000000000004</v>
      </c>
      <c r="I142" s="160"/>
    </row>
    <row r="143" spans="1:9" ht="31.5">
      <c r="A143" s="48" t="str">
        <f>'Приложение 3'!A21</f>
        <v>Расходы на выплаты персоналу государственных (муниципальных) органов</v>
      </c>
      <c r="B143" s="138" t="s">
        <v>188</v>
      </c>
      <c r="C143" s="156">
        <v>120</v>
      </c>
      <c r="D143" s="157">
        <v>1</v>
      </c>
      <c r="E143" s="158">
        <v>4</v>
      </c>
      <c r="F143" s="159">
        <f>'Приложение 3'!F21</f>
        <v>3924.6</v>
      </c>
      <c r="G143" s="159">
        <f>'Приложение 3'!G21</f>
        <v>3173.1000000000004</v>
      </c>
      <c r="H143" s="159">
        <f>'Приложение 3'!H21</f>
        <v>3173.1000000000004</v>
      </c>
      <c r="I143" s="160"/>
    </row>
    <row r="144" spans="1:9" ht="31.5">
      <c r="A144" s="47" t="str">
        <f>'Приложение 3'!A22</f>
        <v>Расходы на обеспечение функций государственных (муниципальных) органов</v>
      </c>
      <c r="B144" s="132" t="s">
        <v>190</v>
      </c>
      <c r="C144" s="152" t="s">
        <v>176</v>
      </c>
      <c r="D144" s="153"/>
      <c r="E144" s="154"/>
      <c r="F144" s="155">
        <f>'Приложение 3'!F22</f>
        <v>1140.8599999999999</v>
      </c>
      <c r="G144" s="155">
        <f>'Приложение 3'!G22</f>
        <v>1097</v>
      </c>
      <c r="H144" s="155">
        <f>'Приложение 3'!H22</f>
        <v>1087.9000000000001</v>
      </c>
      <c r="I144" s="160"/>
    </row>
    <row r="145" spans="1:9" ht="31.5">
      <c r="A145" s="48" t="str">
        <f>'Приложение 3'!A23</f>
        <v>Закупка товаров, работ и услуг для  государственных (муниципальных) нужд</v>
      </c>
      <c r="B145" s="162" t="s">
        <v>190</v>
      </c>
      <c r="C145" s="51">
        <v>200</v>
      </c>
      <c r="D145" s="49"/>
      <c r="E145" s="49"/>
      <c r="F145" s="159">
        <f>'Приложение 3'!F23</f>
        <v>1129.26</v>
      </c>
      <c r="G145" s="159">
        <f>'Приложение 3'!G23</f>
        <v>1087</v>
      </c>
      <c r="H145" s="159">
        <f>'Приложение 3'!H23</f>
        <v>1077.9000000000001</v>
      </c>
      <c r="I145" s="160"/>
    </row>
    <row r="146" spans="1:9" ht="31.5">
      <c r="A146" s="48" t="str">
        <f>'Приложение 3'!A24</f>
        <v>Иные закупки товаров, работ и услуг для обеспечения государственных (муниципальных) нужд</v>
      </c>
      <c r="B146" s="162" t="s">
        <v>190</v>
      </c>
      <c r="C146" s="51">
        <v>240</v>
      </c>
      <c r="D146" s="49">
        <v>1</v>
      </c>
      <c r="E146" s="49">
        <v>4</v>
      </c>
      <c r="F146" s="159">
        <f>'Приложение 3'!F24</f>
        <v>1129.26</v>
      </c>
      <c r="G146" s="159">
        <f>'Приложение 3'!G24</f>
        <v>1087</v>
      </c>
      <c r="H146" s="159">
        <f>'Приложение 3'!H24</f>
        <v>1077.9000000000001</v>
      </c>
      <c r="I146" s="160"/>
    </row>
    <row r="147" spans="1:9" ht="18.75">
      <c r="A147" s="48" t="str">
        <f>'Приложение 3'!A25</f>
        <v>Иные бюджетные ассигнования</v>
      </c>
      <c r="B147" s="162" t="s">
        <v>190</v>
      </c>
      <c r="C147" s="51">
        <v>800</v>
      </c>
      <c r="D147" s="49"/>
      <c r="E147" s="49"/>
      <c r="F147" s="159">
        <f>'Приложение 3'!F25</f>
        <v>11.6</v>
      </c>
      <c r="G147" s="159">
        <f>'Приложение 3'!G25</f>
        <v>10</v>
      </c>
      <c r="H147" s="159">
        <f>'Приложение 3'!H25</f>
        <v>10</v>
      </c>
      <c r="I147" s="160"/>
    </row>
    <row r="148" spans="1:9" ht="18.75">
      <c r="A148" s="48" t="str">
        <f>'Приложение 3'!A26</f>
        <v xml:space="preserve">Уплата налогов, сборов и иных платежей </v>
      </c>
      <c r="B148" s="162" t="s">
        <v>190</v>
      </c>
      <c r="C148" s="51">
        <v>850</v>
      </c>
      <c r="D148" s="49">
        <v>1</v>
      </c>
      <c r="E148" s="49">
        <v>4</v>
      </c>
      <c r="F148" s="159">
        <f>'Приложение 3'!F26</f>
        <v>11.6</v>
      </c>
      <c r="G148" s="159">
        <f>'Приложение 3'!G26</f>
        <v>10</v>
      </c>
      <c r="H148" s="159">
        <f>'Приложение 3'!H26</f>
        <v>10</v>
      </c>
      <c r="I148" s="160"/>
    </row>
    <row r="149" spans="1:9" s="74" customFormat="1" ht="47.25">
      <c r="A149" s="47" t="str">
        <f>'Приложение 3'!A33</f>
        <v>Обеспечение деятельности финансовых, налоговых и таможенных органов и органов финансового (финансово-бюджетного) надзора</v>
      </c>
      <c r="B149" s="179" t="s">
        <v>200</v>
      </c>
      <c r="C149" s="44"/>
      <c r="D149" s="42"/>
      <c r="E149" s="42"/>
      <c r="F149" s="45">
        <f>'Приложение 3'!F35</f>
        <v>49.16</v>
      </c>
      <c r="G149" s="45">
        <f>'Приложение 3'!G35</f>
        <v>0</v>
      </c>
      <c r="H149" s="45">
        <f>'Приложение 3'!H35</f>
        <v>0</v>
      </c>
      <c r="I149" s="151"/>
    </row>
    <row r="150" spans="1:9" ht="18.75">
      <c r="A150" s="48" t="str">
        <f>'Приложение 3'!A36</f>
        <v>Межбюджетные трансферты</v>
      </c>
      <c r="B150" s="162" t="s">
        <v>200</v>
      </c>
      <c r="C150" s="51">
        <v>500</v>
      </c>
      <c r="D150" s="49"/>
      <c r="E150" s="49"/>
      <c r="F150" s="52">
        <f>'Приложение 3'!F36</f>
        <v>49.16</v>
      </c>
      <c r="G150" s="52">
        <f>'Приложение 3'!G36</f>
        <v>0</v>
      </c>
      <c r="H150" s="52">
        <f>'Приложение 3'!H36</f>
        <v>0</v>
      </c>
      <c r="I150" s="160"/>
    </row>
    <row r="151" spans="1:9" ht="18.75">
      <c r="A151" s="48" t="str">
        <f>'Приложение 3'!A37</f>
        <v>Иные межбюджетные трансферты</v>
      </c>
      <c r="B151" s="162" t="s">
        <v>200</v>
      </c>
      <c r="C151" s="51">
        <v>540</v>
      </c>
      <c r="D151" s="49">
        <v>1</v>
      </c>
      <c r="E151" s="49">
        <v>6</v>
      </c>
      <c r="F151" s="52">
        <f>'Приложение 3'!F37</f>
        <v>49.16</v>
      </c>
      <c r="G151" s="52">
        <f>'Приложение 3'!G37</f>
        <v>0</v>
      </c>
      <c r="H151" s="52">
        <f>'Приложение 3'!H37</f>
        <v>0</v>
      </c>
      <c r="I151" s="160"/>
    </row>
    <row r="152" spans="1:9" s="74" customFormat="1" ht="47.25" hidden="1">
      <c r="A152" s="47" t="str">
        <f>'Приложение 3'!A50</f>
        <v>Оценка недвижимости, признание прав и регулирование отношений по государственной и муниципальной собственности</v>
      </c>
      <c r="B152" s="179" t="s">
        <v>211</v>
      </c>
      <c r="C152" s="44" t="s">
        <v>176</v>
      </c>
      <c r="D152" s="42"/>
      <c r="E152" s="42"/>
      <c r="F152" s="45">
        <f>'Приложение 3'!F50</f>
        <v>0</v>
      </c>
      <c r="G152" s="45">
        <f>'Приложение 3'!G50</f>
        <v>0</v>
      </c>
      <c r="H152" s="45">
        <f>'Приложение 3'!H50</f>
        <v>0</v>
      </c>
      <c r="I152" s="151"/>
    </row>
    <row r="153" spans="1:9" ht="31.5" hidden="1">
      <c r="A153" s="48" t="str">
        <f>'Приложение 3'!A51</f>
        <v>Закупка товаров, работ и услуг для  государственных (муниципальных) нужд</v>
      </c>
      <c r="B153" s="162" t="s">
        <v>211</v>
      </c>
      <c r="C153" s="51">
        <v>200</v>
      </c>
      <c r="D153" s="49"/>
      <c r="E153" s="49"/>
      <c r="F153" s="52">
        <f>'Приложение 3'!F51</f>
        <v>0</v>
      </c>
      <c r="G153" s="52">
        <f>'Приложение 3'!G51</f>
        <v>0</v>
      </c>
      <c r="H153" s="52">
        <f>'Приложение 3'!H51</f>
        <v>0</v>
      </c>
      <c r="I153" s="160"/>
    </row>
    <row r="154" spans="1:9" ht="31.5" hidden="1">
      <c r="A154" s="48" t="str">
        <f>'Приложение 3'!A52</f>
        <v>Иные закупки товаров, работ и услуг для обеспечения государственных (муниципальных) нужд</v>
      </c>
      <c r="B154" s="162" t="s">
        <v>211</v>
      </c>
      <c r="C154" s="51">
        <v>240</v>
      </c>
      <c r="D154" s="49">
        <v>1</v>
      </c>
      <c r="E154" s="49">
        <v>13</v>
      </c>
      <c r="F154" s="52">
        <f>'Приложение 3'!F52</f>
        <v>0</v>
      </c>
      <c r="G154" s="52">
        <f>'Приложение 3'!G52</f>
        <v>0</v>
      </c>
      <c r="H154" s="52">
        <f>'Приложение 3'!H52</f>
        <v>0</v>
      </c>
      <c r="I154" s="160"/>
    </row>
    <row r="155" spans="1:9" s="74" customFormat="1" ht="18.75">
      <c r="A155" s="47" t="str">
        <f>'Приложение 3'!A53</f>
        <v>Выполнение других обязательств государства</v>
      </c>
      <c r="B155" s="149" t="s">
        <v>213</v>
      </c>
      <c r="C155" s="152" t="s">
        <v>176</v>
      </c>
      <c r="D155" s="42"/>
      <c r="E155" s="42"/>
      <c r="F155" s="45">
        <f>'Приложение 3'!F53</f>
        <v>10</v>
      </c>
      <c r="G155" s="45">
        <f>'Приложение 3'!G53</f>
        <v>10</v>
      </c>
      <c r="H155" s="45">
        <f>'Приложение 3'!H53</f>
        <v>10</v>
      </c>
      <c r="I155" s="151"/>
    </row>
    <row r="156" spans="1:9" ht="31.5" hidden="1">
      <c r="A156" s="48" t="str">
        <f>'Приложение 3'!A54</f>
        <v>Закупка товаров, работ и услуг для  государственных (муниципальных) нужд</v>
      </c>
      <c r="B156" s="145" t="s">
        <v>213</v>
      </c>
      <c r="C156" s="156">
        <v>200</v>
      </c>
      <c r="D156" s="49"/>
      <c r="E156" s="49"/>
      <c r="F156" s="52">
        <f>'Приложение 3'!F54</f>
        <v>0</v>
      </c>
      <c r="G156" s="52">
        <f>'Приложение 3'!G54</f>
        <v>0</v>
      </c>
      <c r="H156" s="52">
        <f>'Приложение 3'!H54</f>
        <v>0</v>
      </c>
      <c r="I156" s="160"/>
    </row>
    <row r="157" spans="1:9" ht="31.5" hidden="1">
      <c r="A157" s="48" t="str">
        <f>'Приложение 3'!A55</f>
        <v>Иные закупки товаров, работ и услуг для обеспечения государственных (муниципальных) нужд</v>
      </c>
      <c r="B157" s="145" t="s">
        <v>213</v>
      </c>
      <c r="C157" s="156">
        <v>240</v>
      </c>
      <c r="D157" s="49">
        <v>1</v>
      </c>
      <c r="E157" s="49">
        <v>13</v>
      </c>
      <c r="F157" s="52">
        <f>'Приложение 3'!F55</f>
        <v>0</v>
      </c>
      <c r="G157" s="52">
        <f>'Приложение 3'!G55</f>
        <v>0</v>
      </c>
      <c r="H157" s="52">
        <f>'Приложение 3'!H55</f>
        <v>0</v>
      </c>
      <c r="I157" s="160"/>
    </row>
    <row r="158" spans="1:9" ht="18.75">
      <c r="A158" s="48" t="str">
        <f>'Приложение 3'!A56</f>
        <v>Иные бюджетные ассигнования</v>
      </c>
      <c r="B158" s="145" t="s">
        <v>213</v>
      </c>
      <c r="C158" s="156">
        <v>800</v>
      </c>
      <c r="D158" s="49">
        <v>1</v>
      </c>
      <c r="E158" s="49">
        <v>13</v>
      </c>
      <c r="F158" s="52">
        <f>'Приложение 3'!F56</f>
        <v>10</v>
      </c>
      <c r="G158" s="52">
        <f>'Приложение 3'!G56</f>
        <v>10</v>
      </c>
      <c r="H158" s="52">
        <f>'Приложение 3'!H56</f>
        <v>10</v>
      </c>
      <c r="I158" s="160"/>
    </row>
    <row r="159" spans="1:9" ht="18.75" hidden="1">
      <c r="A159" s="48" t="str">
        <f>'Приложение 3'!A57</f>
        <v xml:space="preserve">Исполнение судебных актов </v>
      </c>
      <c r="B159" s="145" t="s">
        <v>213</v>
      </c>
      <c r="C159" s="156">
        <v>830</v>
      </c>
      <c r="D159" s="49">
        <v>1</v>
      </c>
      <c r="E159" s="49">
        <v>13</v>
      </c>
      <c r="F159" s="52">
        <f>'Приложение 3'!F57</f>
        <v>0</v>
      </c>
      <c r="G159" s="52">
        <f>'Приложение 3'!G57</f>
        <v>0</v>
      </c>
      <c r="H159" s="52">
        <f>'Приложение 3'!H57</f>
        <v>0</v>
      </c>
      <c r="I159" s="160"/>
    </row>
    <row r="160" spans="1:9" ht="18.75">
      <c r="A160" s="48" t="str">
        <f>'Приложение 3'!A58</f>
        <v xml:space="preserve">Уплата налогов, сборов и иных платежей </v>
      </c>
      <c r="B160" s="145" t="s">
        <v>213</v>
      </c>
      <c r="C160" s="156">
        <v>850</v>
      </c>
      <c r="D160" s="49">
        <v>1</v>
      </c>
      <c r="E160" s="49">
        <v>13</v>
      </c>
      <c r="F160" s="52">
        <f>'Приложение 3'!F58</f>
        <v>10</v>
      </c>
      <c r="G160" s="52">
        <f>'Приложение 3'!G58</f>
        <v>10</v>
      </c>
      <c r="H160" s="52">
        <f>'Приложение 3'!H58</f>
        <v>10</v>
      </c>
      <c r="I160" s="160"/>
    </row>
    <row r="161" spans="1:9" s="74" customFormat="1" ht="18.75" hidden="1">
      <c r="A161" s="47" t="str">
        <f>'Приложение 3'!A187</f>
        <v>Уличное освещение</v>
      </c>
      <c r="B161" s="149" t="s">
        <v>309</v>
      </c>
      <c r="C161" s="152"/>
      <c r="D161" s="42"/>
      <c r="E161" s="42"/>
      <c r="F161" s="45">
        <f>'Приложение 3'!F187</f>
        <v>0</v>
      </c>
      <c r="G161" s="45">
        <f>'Приложение 3'!G187</f>
        <v>0</v>
      </c>
      <c r="H161" s="45">
        <f>'Приложение 3'!H187</f>
        <v>0</v>
      </c>
      <c r="I161" s="151"/>
    </row>
    <row r="162" spans="1:9" ht="31.5" hidden="1">
      <c r="A162" s="48" t="s">
        <v>191</v>
      </c>
      <c r="B162" s="145" t="s">
        <v>309</v>
      </c>
      <c r="C162" s="156">
        <v>200</v>
      </c>
      <c r="D162" s="49"/>
      <c r="E162" s="49"/>
      <c r="F162" s="52">
        <f>'Приложение 3'!F188</f>
        <v>0</v>
      </c>
      <c r="G162" s="52">
        <f>'Приложение 3'!G188</f>
        <v>0</v>
      </c>
      <c r="H162" s="52">
        <f>'Приложение 3'!H188</f>
        <v>0</v>
      </c>
      <c r="I162" s="160"/>
    </row>
    <row r="163" spans="1:9" ht="31.5" hidden="1">
      <c r="A163" s="48" t="s">
        <v>192</v>
      </c>
      <c r="B163" s="145" t="s">
        <v>309</v>
      </c>
      <c r="C163" s="156">
        <v>240</v>
      </c>
      <c r="D163" s="49">
        <v>5</v>
      </c>
      <c r="E163" s="49">
        <v>3</v>
      </c>
      <c r="F163" s="52">
        <f>'Приложение 3'!F189</f>
        <v>0</v>
      </c>
      <c r="G163" s="52">
        <f>'Приложение 3'!G189</f>
        <v>0</v>
      </c>
      <c r="H163" s="52">
        <f>'Приложение 3'!H189</f>
        <v>0</v>
      </c>
      <c r="I163" s="160"/>
    </row>
    <row r="164" spans="1:9" ht="18.75" hidden="1">
      <c r="A164" s="47" t="str">
        <f>'Приложение 3'!A62</f>
        <v>Прочие мобилизационные расходы</v>
      </c>
      <c r="B164" s="43" t="s">
        <v>218</v>
      </c>
      <c r="C164" s="152"/>
      <c r="D164" s="42"/>
      <c r="E164" s="42"/>
      <c r="F164" s="45">
        <f t="shared" ref="F164:F165" si="3">F165</f>
        <v>0</v>
      </c>
      <c r="G164" s="45">
        <f t="shared" ref="G164:G165" si="4">G165</f>
        <v>0</v>
      </c>
      <c r="H164" s="45">
        <f t="shared" ref="H164:H165" si="5">H165</f>
        <v>0</v>
      </c>
      <c r="I164" s="160"/>
    </row>
    <row r="165" spans="1:9" ht="63" hidden="1">
      <c r="A165" s="48" t="s">
        <v>182</v>
      </c>
      <c r="B165" s="50" t="s">
        <v>218</v>
      </c>
      <c r="C165" s="156">
        <v>100</v>
      </c>
      <c r="D165" s="49"/>
      <c r="E165" s="49"/>
      <c r="F165" s="52">
        <f t="shared" si="3"/>
        <v>0</v>
      </c>
      <c r="G165" s="52">
        <f t="shared" si="4"/>
        <v>0</v>
      </c>
      <c r="H165" s="52">
        <f t="shared" si="5"/>
        <v>0</v>
      </c>
      <c r="I165" s="160"/>
    </row>
    <row r="166" spans="1:9" ht="31.5" hidden="1">
      <c r="A166" s="48" t="s">
        <v>219</v>
      </c>
      <c r="B166" s="50" t="s">
        <v>218</v>
      </c>
      <c r="C166" s="156">
        <v>120</v>
      </c>
      <c r="D166" s="49">
        <v>2</v>
      </c>
      <c r="E166" s="49">
        <v>3</v>
      </c>
      <c r="F166" s="52">
        <f>'Приложение 3'!F64</f>
        <v>0</v>
      </c>
      <c r="G166" s="52">
        <f>'Приложение 3'!G64</f>
        <v>0</v>
      </c>
      <c r="H166" s="52">
        <f>'Приложение 3'!H64</f>
        <v>0</v>
      </c>
      <c r="I166" s="160"/>
    </row>
    <row r="167" spans="1:9" s="74" customFormat="1" ht="18.75" hidden="1">
      <c r="A167" s="47" t="str">
        <f>'Приложение 3'!A304</f>
        <v>Развитие физической культуры и спорта в поселении</v>
      </c>
      <c r="B167" s="179" t="s">
        <v>372</v>
      </c>
      <c r="C167" s="44"/>
      <c r="D167" s="42"/>
      <c r="E167" s="42"/>
      <c r="F167" s="45">
        <f>'Приложение 3'!F304</f>
        <v>0</v>
      </c>
      <c r="G167" s="45">
        <f>'Приложение 3'!G304</f>
        <v>0</v>
      </c>
      <c r="H167" s="45">
        <f>'Приложение 3'!H304</f>
        <v>0</v>
      </c>
      <c r="I167" s="151"/>
    </row>
    <row r="168" spans="1:9" ht="31.5" hidden="1">
      <c r="A168" s="48" t="s">
        <v>191</v>
      </c>
      <c r="B168" s="145" t="s">
        <v>372</v>
      </c>
      <c r="C168" s="156">
        <v>200</v>
      </c>
      <c r="D168" s="49"/>
      <c r="E168" s="49"/>
      <c r="F168" s="52">
        <f>'Приложение 3'!F305</f>
        <v>0</v>
      </c>
      <c r="G168" s="52">
        <f>'Приложение 3'!G305</f>
        <v>0</v>
      </c>
      <c r="H168" s="52">
        <f>'Приложение 3'!H305</f>
        <v>0</v>
      </c>
      <c r="I168" s="160"/>
    </row>
    <row r="169" spans="1:9" ht="31.5" hidden="1">
      <c r="A169" s="48" t="s">
        <v>192</v>
      </c>
      <c r="B169" s="50" t="s">
        <v>372</v>
      </c>
      <c r="C169" s="51">
        <v>240</v>
      </c>
      <c r="D169" s="49">
        <v>11</v>
      </c>
      <c r="E169" s="49">
        <v>5</v>
      </c>
      <c r="F169" s="52">
        <f>'Приложение 3'!F306</f>
        <v>0</v>
      </c>
      <c r="G169" s="52">
        <f>'Приложение 3'!G306</f>
        <v>0</v>
      </c>
      <c r="H169" s="52">
        <f>'Приложение 3'!H306</f>
        <v>0</v>
      </c>
      <c r="I169" s="160"/>
    </row>
    <row r="170" spans="1:9" s="74" customFormat="1" ht="47.25" hidden="1">
      <c r="A170" s="47" t="str">
        <f>'Приложение 3'!A77</f>
        <v>Мероприятия по предупреждению и ликвидации последствий чрезвычайных ситуаций и стихийных бедствий природного и техногенного характера</v>
      </c>
      <c r="B170" s="43" t="s">
        <v>230</v>
      </c>
      <c r="C170" s="44"/>
      <c r="D170" s="42"/>
      <c r="E170" s="42"/>
      <c r="F170" s="45">
        <f>'Приложение 3'!F77</f>
        <v>0</v>
      </c>
      <c r="G170" s="45">
        <f>'Приложение 3'!G77</f>
        <v>0</v>
      </c>
      <c r="H170" s="45">
        <f>'Приложение 3'!H77</f>
        <v>0</v>
      </c>
      <c r="I170" s="151"/>
    </row>
    <row r="171" spans="1:9" ht="31.5" hidden="1">
      <c r="A171" s="48" t="s">
        <v>191</v>
      </c>
      <c r="B171" s="50" t="s">
        <v>230</v>
      </c>
      <c r="C171" s="51">
        <v>200</v>
      </c>
      <c r="D171" s="49"/>
      <c r="E171" s="49"/>
      <c r="F171" s="52">
        <f>'Приложение 3'!F78</f>
        <v>0</v>
      </c>
      <c r="G171" s="52">
        <f>'Приложение 3'!G78</f>
        <v>0</v>
      </c>
      <c r="H171" s="52">
        <f>'Приложение 3'!H78</f>
        <v>0</v>
      </c>
      <c r="I171" s="160"/>
    </row>
    <row r="172" spans="1:9" ht="31.5" hidden="1">
      <c r="A172" s="48" t="s">
        <v>192</v>
      </c>
      <c r="B172" s="50" t="s">
        <v>230</v>
      </c>
      <c r="C172" s="51">
        <v>240</v>
      </c>
      <c r="D172" s="49">
        <v>3</v>
      </c>
      <c r="E172" s="49">
        <v>10</v>
      </c>
      <c r="F172" s="52">
        <f>'Приложение 3'!F79</f>
        <v>0</v>
      </c>
      <c r="G172" s="52">
        <f>'Приложение 3'!G79</f>
        <v>0</v>
      </c>
      <c r="H172" s="52">
        <f>'Приложение 3'!H79</f>
        <v>0</v>
      </c>
      <c r="I172" s="160"/>
    </row>
    <row r="173" spans="1:9" s="74" customFormat="1" ht="47.25">
      <c r="A173" s="47" t="str">
        <f>'Приложение 3'!A276</f>
        <v>Доплаты к пенсиям государственных служащих субъектов Российской Федерации и муниципальных служащих</v>
      </c>
      <c r="B173" s="43" t="s">
        <v>354</v>
      </c>
      <c r="C173" s="44" t="s">
        <v>176</v>
      </c>
      <c r="D173" s="42"/>
      <c r="E173" s="42"/>
      <c r="F173" s="45">
        <f>'Приложение 3'!F276</f>
        <v>294</v>
      </c>
      <c r="G173" s="45">
        <f>'Приложение 3'!G276</f>
        <v>294</v>
      </c>
      <c r="H173" s="45">
        <f>'Приложение 3'!H276</f>
        <v>294</v>
      </c>
      <c r="I173" s="151"/>
    </row>
    <row r="174" spans="1:9" ht="18.75">
      <c r="A174" s="48" t="str">
        <f>'Приложение 3'!A277</f>
        <v>Социальное обеспечение и иные выплаты населению</v>
      </c>
      <c r="B174" s="50" t="s">
        <v>354</v>
      </c>
      <c r="C174" s="51">
        <v>300</v>
      </c>
      <c r="D174" s="49"/>
      <c r="E174" s="49"/>
      <c r="F174" s="52">
        <f>'Приложение 3'!F277</f>
        <v>294</v>
      </c>
      <c r="G174" s="52">
        <f>'Приложение 3'!G277</f>
        <v>294</v>
      </c>
      <c r="H174" s="52">
        <f>'Приложение 3'!H277</f>
        <v>294</v>
      </c>
      <c r="I174" s="160"/>
    </row>
    <row r="175" spans="1:9" ht="18.75">
      <c r="A175" s="48" t="str">
        <f>'Приложение 3'!A278</f>
        <v xml:space="preserve">Публичные нормативные социальные выплаты гражданам </v>
      </c>
      <c r="B175" s="50" t="s">
        <v>354</v>
      </c>
      <c r="C175" s="51">
        <v>310</v>
      </c>
      <c r="D175" s="49">
        <v>10</v>
      </c>
      <c r="E175" s="49">
        <v>1</v>
      </c>
      <c r="F175" s="52">
        <f>'Приложение 3'!F278</f>
        <v>294</v>
      </c>
      <c r="G175" s="52">
        <f>'Приложение 3'!G278</f>
        <v>294</v>
      </c>
      <c r="H175" s="52">
        <f>'Приложение 3'!H278</f>
        <v>294</v>
      </c>
      <c r="I175" s="160"/>
    </row>
    <row r="176" spans="1:9" s="74" customFormat="1" ht="18.75" hidden="1">
      <c r="A176" s="47" t="str">
        <f>'Приложение 3'!A190</f>
        <v>Озеленение</v>
      </c>
      <c r="B176" s="43" t="s">
        <v>311</v>
      </c>
      <c r="C176" s="44"/>
      <c r="D176" s="42"/>
      <c r="E176" s="42"/>
      <c r="F176" s="45">
        <f>'Приложение 3'!F190</f>
        <v>0</v>
      </c>
      <c r="G176" s="45">
        <f>'Приложение 3'!G190</f>
        <v>0</v>
      </c>
      <c r="H176" s="45">
        <f>'Приложение 3'!H190</f>
        <v>0</v>
      </c>
      <c r="I176" s="151"/>
    </row>
    <row r="177" spans="1:9" ht="31.5" hidden="1">
      <c r="A177" s="48" t="s">
        <v>191</v>
      </c>
      <c r="B177" s="50" t="s">
        <v>311</v>
      </c>
      <c r="C177" s="51">
        <v>200</v>
      </c>
      <c r="D177" s="49"/>
      <c r="E177" s="49"/>
      <c r="F177" s="52">
        <f>'Приложение 3'!F191</f>
        <v>0</v>
      </c>
      <c r="G177" s="52">
        <f>'Приложение 3'!G191</f>
        <v>0</v>
      </c>
      <c r="H177" s="52">
        <f>'Приложение 3'!H191</f>
        <v>0</v>
      </c>
      <c r="I177" s="160"/>
    </row>
    <row r="178" spans="1:9" ht="31.5" hidden="1">
      <c r="A178" s="48" t="s">
        <v>192</v>
      </c>
      <c r="B178" s="50" t="s">
        <v>311</v>
      </c>
      <c r="C178" s="51">
        <v>240</v>
      </c>
      <c r="D178" s="49">
        <v>5</v>
      </c>
      <c r="E178" s="49">
        <v>3</v>
      </c>
      <c r="F178" s="52">
        <f>'Приложение 3'!F192</f>
        <v>0</v>
      </c>
      <c r="G178" s="52">
        <f>'Приложение 3'!G192</f>
        <v>0</v>
      </c>
      <c r="H178" s="52">
        <f>'Приложение 3'!H192</f>
        <v>0</v>
      </c>
      <c r="I178" s="160"/>
    </row>
    <row r="179" spans="1:9" s="74" customFormat="1" ht="18.75">
      <c r="A179" s="47" t="str">
        <f>'Приложение 3'!A11</f>
        <v>Глава муниципального образования</v>
      </c>
      <c r="B179" s="132" t="s">
        <v>181</v>
      </c>
      <c r="C179" s="152" t="s">
        <v>176</v>
      </c>
      <c r="D179" s="153"/>
      <c r="E179" s="154"/>
      <c r="F179" s="155">
        <f>'Приложение 3'!F11</f>
        <v>1322.7</v>
      </c>
      <c r="G179" s="155">
        <f>'Приложение 3'!G11</f>
        <v>1322.7</v>
      </c>
      <c r="H179" s="155">
        <f>'Приложение 3'!H11</f>
        <v>1322.7</v>
      </c>
      <c r="I179" s="151"/>
    </row>
    <row r="180" spans="1:9" ht="63">
      <c r="A180" s="48" t="str">
        <f>'Приложение 3'!A12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180" s="138" t="s">
        <v>181</v>
      </c>
      <c r="C180" s="156">
        <v>100</v>
      </c>
      <c r="D180" s="157"/>
      <c r="E180" s="158"/>
      <c r="F180" s="159">
        <f>'Приложение 3'!F12</f>
        <v>1322.7</v>
      </c>
      <c r="G180" s="159">
        <f>'Приложение 3'!G12</f>
        <v>1322.7</v>
      </c>
      <c r="H180" s="159">
        <f>'Приложение 3'!H12</f>
        <v>1322.7</v>
      </c>
      <c r="I180" s="160"/>
    </row>
    <row r="181" spans="1:9" ht="31.5">
      <c r="A181" s="48" t="str">
        <f>'Приложение 3'!A13</f>
        <v>Расходы на выплаты персоналу государственных (муниципальных) органов</v>
      </c>
      <c r="B181" s="138" t="s">
        <v>181</v>
      </c>
      <c r="C181" s="156">
        <v>120</v>
      </c>
      <c r="D181" s="157">
        <v>1</v>
      </c>
      <c r="E181" s="158">
        <v>2</v>
      </c>
      <c r="F181" s="159">
        <f>'Приложение 3'!F13</f>
        <v>1322.7</v>
      </c>
      <c r="G181" s="159">
        <f>'Приложение 3'!G13</f>
        <v>1322.7</v>
      </c>
      <c r="H181" s="159">
        <f>'Приложение 3'!H13</f>
        <v>1322.7</v>
      </c>
      <c r="I181" s="160"/>
    </row>
    <row r="182" spans="1:9" s="74" customFormat="1" ht="18.75" hidden="1">
      <c r="A182" s="47" t="str">
        <f>'Приложение 3'!A193</f>
        <v>Организация и содержание мест захоронения</v>
      </c>
      <c r="B182" s="132" t="s">
        <v>313</v>
      </c>
      <c r="C182" s="152"/>
      <c r="D182" s="153"/>
      <c r="E182" s="154"/>
      <c r="F182" s="155">
        <f>'Приложение 3'!F193</f>
        <v>0</v>
      </c>
      <c r="G182" s="155">
        <f>'Приложение 3'!G193</f>
        <v>0</v>
      </c>
      <c r="H182" s="155">
        <f>'Приложение 3'!H193</f>
        <v>0</v>
      </c>
      <c r="I182" s="151"/>
    </row>
    <row r="183" spans="1:9" ht="31.5" hidden="1">
      <c r="A183" s="48" t="s">
        <v>191</v>
      </c>
      <c r="B183" s="138" t="s">
        <v>313</v>
      </c>
      <c r="C183" s="156">
        <v>200</v>
      </c>
      <c r="D183" s="157"/>
      <c r="E183" s="158"/>
      <c r="F183" s="159">
        <f>'Приложение 3'!F194</f>
        <v>0</v>
      </c>
      <c r="G183" s="159">
        <f>'Приложение 3'!G194</f>
        <v>0</v>
      </c>
      <c r="H183" s="159">
        <f>'Приложение 3'!H194</f>
        <v>0</v>
      </c>
      <c r="I183" s="160"/>
    </row>
    <row r="184" spans="1:9" ht="31.5" hidden="1">
      <c r="A184" s="48" t="s">
        <v>192</v>
      </c>
      <c r="B184" s="138" t="s">
        <v>313</v>
      </c>
      <c r="C184" s="156">
        <v>240</v>
      </c>
      <c r="D184" s="157">
        <v>5</v>
      </c>
      <c r="E184" s="158">
        <v>3</v>
      </c>
      <c r="F184" s="159">
        <f>'Приложение 3'!F195</f>
        <v>0</v>
      </c>
      <c r="G184" s="159">
        <f>'Приложение 3'!G195</f>
        <v>0</v>
      </c>
      <c r="H184" s="159">
        <f>'Приложение 3'!H195</f>
        <v>0</v>
      </c>
      <c r="I184" s="160"/>
    </row>
    <row r="185" spans="1:9" s="74" customFormat="1" ht="18.75" hidden="1">
      <c r="A185" s="47" t="str">
        <f>'Приложение 3'!A143</f>
        <v>Мероприятия по газификации поселения</v>
      </c>
      <c r="B185" s="132" t="str">
        <f>'Приложение 3'!D143</f>
        <v>99.0.00.04020</v>
      </c>
      <c r="C185" s="152"/>
      <c r="D185" s="153"/>
      <c r="E185" s="154"/>
      <c r="F185" s="155">
        <f>'Приложение 3'!F143</f>
        <v>0</v>
      </c>
      <c r="G185" s="155">
        <f>'Приложение 3'!G143</f>
        <v>0</v>
      </c>
      <c r="H185" s="155">
        <f>'Приложение 3'!H143</f>
        <v>0</v>
      </c>
      <c r="I185" s="151"/>
    </row>
    <row r="186" spans="1:9" ht="31.5" hidden="1">
      <c r="A186" s="48" t="s">
        <v>191</v>
      </c>
      <c r="B186" s="138" t="s">
        <v>313</v>
      </c>
      <c r="C186" s="156">
        <v>200</v>
      </c>
      <c r="D186" s="157"/>
      <c r="E186" s="158"/>
      <c r="F186" s="159">
        <f>'Приложение 3'!F144</f>
        <v>0</v>
      </c>
      <c r="G186" s="159">
        <f>'Приложение 3'!G144</f>
        <v>0</v>
      </c>
      <c r="H186" s="159">
        <f>'Приложение 3'!H144</f>
        <v>0</v>
      </c>
      <c r="I186" s="160"/>
    </row>
    <row r="187" spans="1:9" ht="31.5" hidden="1">
      <c r="A187" s="48" t="s">
        <v>192</v>
      </c>
      <c r="B187" s="138" t="s">
        <v>313</v>
      </c>
      <c r="C187" s="156">
        <v>240</v>
      </c>
      <c r="D187" s="157">
        <v>5</v>
      </c>
      <c r="E187" s="158">
        <v>2</v>
      </c>
      <c r="F187" s="159">
        <f>'Приложение 3'!F145</f>
        <v>0</v>
      </c>
      <c r="G187" s="159">
        <f>'Приложение 3'!G145</f>
        <v>0</v>
      </c>
      <c r="H187" s="159">
        <f>'Приложение 3'!H145</f>
        <v>0</v>
      </c>
      <c r="I187" s="160"/>
    </row>
    <row r="188" spans="1:9" s="74" customFormat="1" ht="31.5" hidden="1">
      <c r="A188" s="47" t="str">
        <f>'Приложение 3'!A196</f>
        <v>Прочие мероприятия по благоустройству территории поселения</v>
      </c>
      <c r="B188" s="132" t="s">
        <v>315</v>
      </c>
      <c r="C188" s="152"/>
      <c r="D188" s="153"/>
      <c r="E188" s="154"/>
      <c r="F188" s="155">
        <f>'Приложение 3'!F196</f>
        <v>0</v>
      </c>
      <c r="G188" s="155">
        <f>'Приложение 3'!G196</f>
        <v>0</v>
      </c>
      <c r="H188" s="155">
        <f>'Приложение 3'!H196</f>
        <v>0</v>
      </c>
      <c r="I188" s="151"/>
    </row>
    <row r="189" spans="1:9" ht="31.5" hidden="1">
      <c r="A189" s="48" t="s">
        <v>191</v>
      </c>
      <c r="B189" s="138" t="s">
        <v>315</v>
      </c>
      <c r="C189" s="156">
        <v>200</v>
      </c>
      <c r="D189" s="157"/>
      <c r="E189" s="158"/>
      <c r="F189" s="159">
        <f>'Приложение 3'!F197</f>
        <v>0</v>
      </c>
      <c r="G189" s="159">
        <f>'Приложение 3'!G197</f>
        <v>0</v>
      </c>
      <c r="H189" s="159">
        <f>'Приложение 3'!H197</f>
        <v>0</v>
      </c>
      <c r="I189" s="160"/>
    </row>
    <row r="190" spans="1:9" ht="31.5" hidden="1">
      <c r="A190" s="48" t="s">
        <v>192</v>
      </c>
      <c r="B190" s="50" t="s">
        <v>315</v>
      </c>
      <c r="C190" s="51">
        <v>240</v>
      </c>
      <c r="D190" s="49">
        <v>5</v>
      </c>
      <c r="E190" s="49">
        <v>3</v>
      </c>
      <c r="F190" s="159">
        <f>'Приложение 3'!F198</f>
        <v>0</v>
      </c>
      <c r="G190" s="159">
        <f>'Приложение 3'!G198</f>
        <v>0</v>
      </c>
      <c r="H190" s="159">
        <f>'Приложение 3'!H198</f>
        <v>0</v>
      </c>
      <c r="I190" s="160"/>
    </row>
    <row r="191" spans="1:9" ht="18.75" hidden="1">
      <c r="A191" s="47" t="str">
        <f>'Приложение 3'!A38</f>
        <v>Обеспечение проведения выборов и референдумов</v>
      </c>
      <c r="B191" s="43" t="s">
        <v>204</v>
      </c>
      <c r="C191" s="44"/>
      <c r="D191" s="42"/>
      <c r="E191" s="42"/>
      <c r="F191" s="45">
        <f>'Приложение 3'!F40</f>
        <v>0</v>
      </c>
      <c r="G191" s="45">
        <f>'Приложение 3'!G40</f>
        <v>0</v>
      </c>
      <c r="H191" s="45">
        <f>'Приложение 3'!H40</f>
        <v>0</v>
      </c>
      <c r="I191" s="160"/>
    </row>
    <row r="192" spans="1:9" ht="31.5" hidden="1">
      <c r="A192" s="48" t="s">
        <v>191</v>
      </c>
      <c r="B192" s="50" t="s">
        <v>204</v>
      </c>
      <c r="C192" s="51">
        <v>200</v>
      </c>
      <c r="D192" s="49"/>
      <c r="E192" s="49"/>
      <c r="F192" s="52">
        <f>'Приложение 3'!F41</f>
        <v>0</v>
      </c>
      <c r="G192" s="52">
        <f>'Приложение 3'!G41</f>
        <v>0</v>
      </c>
      <c r="H192" s="52">
        <f>'Приложение 3'!H41</f>
        <v>0</v>
      </c>
      <c r="I192" s="160"/>
    </row>
    <row r="193" spans="1:9" ht="31.5" hidden="1">
      <c r="A193" s="48" t="s">
        <v>192</v>
      </c>
      <c r="B193" s="50" t="s">
        <v>204</v>
      </c>
      <c r="C193" s="51">
        <v>240</v>
      </c>
      <c r="D193" s="49">
        <v>1</v>
      </c>
      <c r="E193" s="49">
        <v>7</v>
      </c>
      <c r="F193" s="52">
        <f>'Приложение 3'!F42</f>
        <v>0</v>
      </c>
      <c r="G193" s="52">
        <f>'Приложение 3'!G42</f>
        <v>0</v>
      </c>
      <c r="H193" s="52">
        <f>'Приложение 3'!H42</f>
        <v>0</v>
      </c>
      <c r="I193" s="160"/>
    </row>
    <row r="194" spans="1:9" s="74" customFormat="1" ht="47.25" hidden="1">
      <c r="A194" s="47" t="str">
        <f>'Приложение 3'!A119</f>
        <v xml:space="preserve">Мероприятия по развитию автомобильных дорог местного значения и обеспечение безопасности дорожного движения на территории поселения </v>
      </c>
      <c r="B194" s="43" t="s">
        <v>259</v>
      </c>
      <c r="C194" s="44"/>
      <c r="D194" s="42"/>
      <c r="E194" s="42"/>
      <c r="F194" s="45">
        <f>'Приложение 3'!F119</f>
        <v>0</v>
      </c>
      <c r="G194" s="45">
        <f>'Приложение 3'!G119</f>
        <v>0</v>
      </c>
      <c r="H194" s="45">
        <f>'Приложение 3'!H119</f>
        <v>0</v>
      </c>
      <c r="I194" s="151"/>
    </row>
    <row r="195" spans="1:9" ht="31.5" hidden="1">
      <c r="A195" s="48" t="s">
        <v>191</v>
      </c>
      <c r="B195" s="50" t="s">
        <v>259</v>
      </c>
      <c r="C195" s="51">
        <v>200</v>
      </c>
      <c r="D195" s="49"/>
      <c r="E195" s="49"/>
      <c r="F195" s="52">
        <f>'Приложение 3'!F120</f>
        <v>0</v>
      </c>
      <c r="G195" s="52">
        <f>'Приложение 3'!G120</f>
        <v>0</v>
      </c>
      <c r="H195" s="52">
        <f>'Приложение 3'!H120</f>
        <v>0</v>
      </c>
      <c r="I195" s="160"/>
    </row>
    <row r="196" spans="1:9" ht="31.5" hidden="1">
      <c r="A196" s="48" t="s">
        <v>192</v>
      </c>
      <c r="B196" s="138" t="s">
        <v>259</v>
      </c>
      <c r="C196" s="156">
        <v>240</v>
      </c>
      <c r="D196" s="157">
        <v>4</v>
      </c>
      <c r="E196" s="158">
        <v>9</v>
      </c>
      <c r="F196" s="52">
        <f>'Приложение 3'!F121</f>
        <v>0</v>
      </c>
      <c r="G196" s="52">
        <f>'Приложение 3'!G121</f>
        <v>0</v>
      </c>
      <c r="H196" s="52">
        <f>'Приложение 3'!H121</f>
        <v>0</v>
      </c>
      <c r="I196" s="160"/>
    </row>
    <row r="197" spans="1:9" s="74" customFormat="1" ht="31.5" hidden="1">
      <c r="A197" s="47" t="str">
        <f>'Приложение 3'!A131</f>
        <v xml:space="preserve">Мероприятия в области жилищно-коммунального хозяйства </v>
      </c>
      <c r="B197" s="132" t="s">
        <v>266</v>
      </c>
      <c r="C197" s="44"/>
      <c r="D197" s="150"/>
      <c r="E197" s="42"/>
      <c r="F197" s="45">
        <f>'Приложение 3'!F131</f>
        <v>0</v>
      </c>
      <c r="G197" s="45">
        <f>'Приложение 3'!G131</f>
        <v>0</v>
      </c>
      <c r="H197" s="45">
        <f>'Приложение 3'!H131</f>
        <v>0</v>
      </c>
      <c r="I197" s="151"/>
    </row>
    <row r="198" spans="1:9" ht="31.5" hidden="1">
      <c r="A198" s="48" t="s">
        <v>191</v>
      </c>
      <c r="B198" s="138" t="s">
        <v>266</v>
      </c>
      <c r="C198" s="164">
        <v>200</v>
      </c>
      <c r="D198" s="180"/>
      <c r="E198" s="181"/>
      <c r="F198" s="52">
        <f>'Приложение 3'!F132</f>
        <v>0</v>
      </c>
      <c r="G198" s="52">
        <f>'Приложение 3'!G132</f>
        <v>0</v>
      </c>
      <c r="H198" s="52">
        <f>'Приложение 3'!H132</f>
        <v>0</v>
      </c>
      <c r="I198" s="160"/>
    </row>
    <row r="199" spans="1:9" ht="31.5" hidden="1">
      <c r="A199" s="48" t="s">
        <v>192</v>
      </c>
      <c r="B199" s="138" t="s">
        <v>266</v>
      </c>
      <c r="C199" s="156">
        <v>240</v>
      </c>
      <c r="D199" s="157">
        <v>5</v>
      </c>
      <c r="E199" s="158">
        <v>1</v>
      </c>
      <c r="F199" s="52">
        <f>'Приложение 3'!F133</f>
        <v>0</v>
      </c>
      <c r="G199" s="52">
        <f>'Приложение 3'!G133</f>
        <v>0</v>
      </c>
      <c r="H199" s="52">
        <f>'Приложение 3'!H133</f>
        <v>0</v>
      </c>
      <c r="I199" s="160"/>
    </row>
    <row r="200" spans="1:9" s="74" customFormat="1" ht="18.75">
      <c r="A200" s="47" t="str">
        <f>'Приложение 3'!A134</f>
        <v>Иные мероприятия  в области жилищного хозяйства</v>
      </c>
      <c r="B200" s="132" t="s">
        <v>268</v>
      </c>
      <c r="C200" s="44"/>
      <c r="D200" s="150"/>
      <c r="E200" s="42"/>
      <c r="F200" s="45">
        <f>'Приложение 3'!F134</f>
        <v>13</v>
      </c>
      <c r="G200" s="45">
        <f>'Приложение 3'!G134</f>
        <v>20</v>
      </c>
      <c r="H200" s="45">
        <f>'Приложение 3'!H134</f>
        <v>20</v>
      </c>
      <c r="I200" s="151"/>
    </row>
    <row r="201" spans="1:9" ht="31.5">
      <c r="A201" s="48" t="s">
        <v>191</v>
      </c>
      <c r="B201" s="138" t="s">
        <v>268</v>
      </c>
      <c r="C201" s="164">
        <v>200</v>
      </c>
      <c r="D201" s="180"/>
      <c r="E201" s="181"/>
      <c r="F201" s="52">
        <f>'Приложение 3'!F135</f>
        <v>13</v>
      </c>
      <c r="G201" s="52">
        <f>'Приложение 3'!G135</f>
        <v>20</v>
      </c>
      <c r="H201" s="52">
        <f>'Приложение 3'!H135</f>
        <v>20</v>
      </c>
      <c r="I201" s="160"/>
    </row>
    <row r="202" spans="1:9" ht="31.5">
      <c r="A202" s="48" t="s">
        <v>192</v>
      </c>
      <c r="B202" s="138" t="s">
        <v>268</v>
      </c>
      <c r="C202" s="156">
        <v>240</v>
      </c>
      <c r="D202" s="157">
        <v>5</v>
      </c>
      <c r="E202" s="158">
        <v>1</v>
      </c>
      <c r="F202" s="52">
        <f>'Приложение 3'!F136</f>
        <v>13</v>
      </c>
      <c r="G202" s="52">
        <f>'Приложение 3'!G136</f>
        <v>20</v>
      </c>
      <c r="H202" s="52">
        <f>'Приложение 3'!H136</f>
        <v>20</v>
      </c>
      <c r="I202" s="160"/>
    </row>
    <row r="203" spans="1:9" s="74" customFormat="1" ht="31.5" hidden="1">
      <c r="A203" s="47" t="str">
        <f>'Приложение 3'!A209</f>
        <v>Мероприятия по развитию молодежной политики и оздоровление детей</v>
      </c>
      <c r="B203" s="132" t="s">
        <v>324</v>
      </c>
      <c r="C203" s="152"/>
      <c r="D203" s="153"/>
      <c r="E203" s="154"/>
      <c r="F203" s="155">
        <f>'Приложение 3'!F209</f>
        <v>0</v>
      </c>
      <c r="G203" s="155">
        <f>'Приложение 3'!G209</f>
        <v>0</v>
      </c>
      <c r="H203" s="155">
        <f>'Приложение 3'!H209</f>
        <v>0</v>
      </c>
      <c r="I203" s="151"/>
    </row>
    <row r="204" spans="1:9" ht="31.5" hidden="1">
      <c r="A204" s="48" t="s">
        <v>191</v>
      </c>
      <c r="B204" s="138" t="s">
        <v>324</v>
      </c>
      <c r="C204" s="156">
        <v>200</v>
      </c>
      <c r="D204" s="157"/>
      <c r="E204" s="158"/>
      <c r="F204" s="159">
        <f>'Приложение 3'!F210</f>
        <v>0</v>
      </c>
      <c r="G204" s="159">
        <f>'Приложение 3'!G210</f>
        <v>0</v>
      </c>
      <c r="H204" s="159">
        <f>'Приложение 3'!H210</f>
        <v>0</v>
      </c>
      <c r="I204" s="160"/>
    </row>
    <row r="205" spans="1:9" ht="31.5" hidden="1">
      <c r="A205" s="48" t="s">
        <v>192</v>
      </c>
      <c r="B205" s="138" t="s">
        <v>324</v>
      </c>
      <c r="C205" s="156">
        <v>240</v>
      </c>
      <c r="D205" s="157">
        <v>7</v>
      </c>
      <c r="E205" s="158">
        <v>7</v>
      </c>
      <c r="F205" s="159">
        <f>'Приложение 3'!F211</f>
        <v>0</v>
      </c>
      <c r="G205" s="159">
        <f>'Приложение 3'!G211</f>
        <v>0</v>
      </c>
      <c r="H205" s="159">
        <f>'Приложение 3'!H211</f>
        <v>0</v>
      </c>
      <c r="I205" s="160"/>
    </row>
    <row r="206" spans="1:9" s="74" customFormat="1" ht="18.75">
      <c r="A206" s="47" t="str">
        <f>'Приложение 3'!A45</f>
        <v>Резервные фонды местных администраций</v>
      </c>
      <c r="B206" s="132" t="s">
        <v>207</v>
      </c>
      <c r="C206" s="152" t="s">
        <v>176</v>
      </c>
      <c r="D206" s="153"/>
      <c r="E206" s="154"/>
      <c r="F206" s="155">
        <f>'Приложение 3'!F45</f>
        <v>10</v>
      </c>
      <c r="G206" s="155">
        <f>'Приложение 3'!G45</f>
        <v>10</v>
      </c>
      <c r="H206" s="155">
        <f>'Приложение 3'!H45</f>
        <v>10</v>
      </c>
      <c r="I206" s="151"/>
    </row>
    <row r="207" spans="1:9" ht="18.75">
      <c r="A207" s="48" t="str">
        <f>'Приложение 3'!A46</f>
        <v>Иные бюджетные ассигнования</v>
      </c>
      <c r="B207" s="138" t="s">
        <v>207</v>
      </c>
      <c r="C207" s="156">
        <v>800</v>
      </c>
      <c r="D207" s="157"/>
      <c r="E207" s="158"/>
      <c r="F207" s="159">
        <f>'Приложение 3'!F46</f>
        <v>10</v>
      </c>
      <c r="G207" s="159">
        <f>'Приложение 3'!G46</f>
        <v>10</v>
      </c>
      <c r="H207" s="159">
        <f>'Приложение 3'!H46</f>
        <v>10</v>
      </c>
      <c r="I207" s="160"/>
    </row>
    <row r="208" spans="1:9" ht="18.75">
      <c r="A208" s="48" t="str">
        <f>'Приложение 3'!A47</f>
        <v>Резервные средства</v>
      </c>
      <c r="B208" s="138" t="s">
        <v>207</v>
      </c>
      <c r="C208" s="156">
        <v>870</v>
      </c>
      <c r="D208" s="157">
        <v>1</v>
      </c>
      <c r="E208" s="158">
        <v>11</v>
      </c>
      <c r="F208" s="159">
        <f>'Приложение 3'!F47</f>
        <v>10</v>
      </c>
      <c r="G208" s="159">
        <f>'Приложение 3'!G47</f>
        <v>10</v>
      </c>
      <c r="H208" s="159">
        <f>'Приложение 3'!H47</f>
        <v>10</v>
      </c>
      <c r="I208" s="160"/>
    </row>
    <row r="209" spans="1:9" s="74" customFormat="1" ht="47.25" hidden="1">
      <c r="A209" s="47" t="str">
        <f>'Приложение 3'!A248</f>
        <v xml:space="preserve">Мероприятия по сохранению памятников и других мемориальных объектов, увековечивающих память о защитниках Отечества </v>
      </c>
      <c r="B209" s="132" t="s">
        <v>346</v>
      </c>
      <c r="C209" s="152"/>
      <c r="D209" s="153"/>
      <c r="E209" s="154"/>
      <c r="F209" s="155">
        <f>'Приложение 3'!F248</f>
        <v>0</v>
      </c>
      <c r="G209" s="155">
        <f>'Приложение 3'!G248</f>
        <v>0</v>
      </c>
      <c r="H209" s="155">
        <f>'Приложение 3'!H248</f>
        <v>0</v>
      </c>
      <c r="I209" s="151"/>
    </row>
    <row r="210" spans="1:9" ht="31.5" hidden="1">
      <c r="A210" s="48" t="s">
        <v>191</v>
      </c>
      <c r="B210" s="138" t="s">
        <v>346</v>
      </c>
      <c r="C210" s="51">
        <v>200</v>
      </c>
      <c r="D210" s="161"/>
      <c r="E210" s="49"/>
      <c r="F210" s="159">
        <f>'Приложение 3'!F249</f>
        <v>0</v>
      </c>
      <c r="G210" s="159">
        <f>'Приложение 3'!G249</f>
        <v>0</v>
      </c>
      <c r="H210" s="159">
        <f>'Приложение 3'!H249</f>
        <v>0</v>
      </c>
      <c r="I210" s="160"/>
    </row>
    <row r="211" spans="1:9" ht="31.5" hidden="1">
      <c r="A211" s="48" t="s">
        <v>192</v>
      </c>
      <c r="B211" s="50" t="s">
        <v>346</v>
      </c>
      <c r="C211" s="51">
        <v>240</v>
      </c>
      <c r="D211" s="49">
        <v>8</v>
      </c>
      <c r="E211" s="49">
        <v>1</v>
      </c>
      <c r="F211" s="52">
        <f>'Приложение 3'!F250</f>
        <v>0</v>
      </c>
      <c r="G211" s="52">
        <f>'Приложение 3'!G250</f>
        <v>0</v>
      </c>
      <c r="H211" s="52">
        <f>'Приложение 3'!H250</f>
        <v>0</v>
      </c>
      <c r="I211" s="160"/>
    </row>
    <row r="212" spans="1:9" s="74" customFormat="1" ht="31.5" hidden="1">
      <c r="A212" s="47" t="str">
        <f>'Приложение 3'!A251</f>
        <v>Мероприятия по сохранению и развитию культуры на территории поселения</v>
      </c>
      <c r="B212" s="43" t="s">
        <v>348</v>
      </c>
      <c r="C212" s="44"/>
      <c r="D212" s="42"/>
      <c r="E212" s="42"/>
      <c r="F212" s="45">
        <f>'Приложение 3'!F251</f>
        <v>0</v>
      </c>
      <c r="G212" s="45">
        <f>'Приложение 3'!G251</f>
        <v>0</v>
      </c>
      <c r="H212" s="45">
        <f>'Приложение 3'!H251</f>
        <v>0</v>
      </c>
      <c r="I212" s="151"/>
    </row>
    <row r="213" spans="1:9" ht="63" hidden="1">
      <c r="A213" s="48" t="str">
        <f>'Приложение 3'!A252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213" s="50" t="s">
        <v>348</v>
      </c>
      <c r="C213" s="51">
        <v>100</v>
      </c>
      <c r="D213" s="49"/>
      <c r="E213" s="49"/>
      <c r="F213" s="52">
        <f>'Приложение 3'!F252</f>
        <v>0</v>
      </c>
      <c r="G213" s="52">
        <f>'Приложение 3'!G252</f>
        <v>0</v>
      </c>
      <c r="H213" s="52">
        <f>'Приложение 3'!H252</f>
        <v>0</v>
      </c>
      <c r="I213" s="160"/>
    </row>
    <row r="214" spans="1:9" ht="18.75" hidden="1">
      <c r="A214" s="48" t="str">
        <f>'Приложение 3'!A253</f>
        <v>Расходы на выплаты персоналу казенных учреждений</v>
      </c>
      <c r="B214" s="50" t="s">
        <v>348</v>
      </c>
      <c r="C214" s="51">
        <v>110</v>
      </c>
      <c r="D214" s="49">
        <v>8</v>
      </c>
      <c r="E214" s="49">
        <v>1</v>
      </c>
      <c r="F214" s="52">
        <f>'Приложение 3'!F253</f>
        <v>0</v>
      </c>
      <c r="G214" s="52">
        <f>'Приложение 3'!G253</f>
        <v>0</v>
      </c>
      <c r="H214" s="52">
        <f>'Приложение 3'!H253</f>
        <v>0</v>
      </c>
      <c r="I214" s="160"/>
    </row>
    <row r="215" spans="1:9" ht="31.5" hidden="1">
      <c r="A215" s="48" t="str">
        <f>'Приложение 3'!A254</f>
        <v>Закупка товаров, работ и услуг для  государственных (муниципальных) нужд</v>
      </c>
      <c r="B215" s="50" t="s">
        <v>348</v>
      </c>
      <c r="C215" s="51">
        <v>200</v>
      </c>
      <c r="D215" s="49"/>
      <c r="E215" s="49"/>
      <c r="F215" s="52">
        <f>'Приложение 3'!F254</f>
        <v>0</v>
      </c>
      <c r="G215" s="52">
        <f>'Приложение 3'!G254</f>
        <v>0</v>
      </c>
      <c r="H215" s="52">
        <f>'Приложение 3'!H254</f>
        <v>0</v>
      </c>
      <c r="I215" s="160"/>
    </row>
    <row r="216" spans="1:9" ht="31.5" hidden="1">
      <c r="A216" s="48" t="str">
        <f>'Приложение 3'!A255</f>
        <v>Иные закупки товаров, работ и услуг для обеспечения государственных (муниципальных) нужд</v>
      </c>
      <c r="B216" s="50" t="s">
        <v>348</v>
      </c>
      <c r="C216" s="51">
        <v>240</v>
      </c>
      <c r="D216" s="49">
        <v>8</v>
      </c>
      <c r="E216" s="49">
        <v>1</v>
      </c>
      <c r="F216" s="52">
        <f>'Приложение 3'!F255</f>
        <v>0</v>
      </c>
      <c r="G216" s="52">
        <f>'Приложение 3'!G255</f>
        <v>0</v>
      </c>
      <c r="H216" s="52">
        <f>'Приложение 3'!H255</f>
        <v>0</v>
      </c>
      <c r="I216" s="160"/>
    </row>
    <row r="217" spans="1:9" ht="31.5" hidden="1">
      <c r="A217" s="48" t="str">
        <f>'Приложение 3'!A256</f>
        <v>Предоставление субсидий бюджетным, автономным учреждениям и иным некоммерческим организациям</v>
      </c>
      <c r="B217" s="50" t="s">
        <v>348</v>
      </c>
      <c r="C217" s="51">
        <v>600</v>
      </c>
      <c r="D217" s="49"/>
      <c r="E217" s="49"/>
      <c r="F217" s="52">
        <f>'Приложение 3'!F256</f>
        <v>0</v>
      </c>
      <c r="G217" s="52">
        <f>'Приложение 3'!G256</f>
        <v>0</v>
      </c>
      <c r="H217" s="52">
        <f>'Приложение 3'!H256</f>
        <v>0</v>
      </c>
      <c r="I217" s="160"/>
    </row>
    <row r="218" spans="1:9" ht="18.75" hidden="1">
      <c r="A218" s="48" t="str">
        <f>'Приложение 3'!A257</f>
        <v>Субсидии бюджетным учреждениям</v>
      </c>
      <c r="B218" s="50" t="s">
        <v>348</v>
      </c>
      <c r="C218" s="51">
        <v>610</v>
      </c>
      <c r="D218" s="49">
        <v>8</v>
      </c>
      <c r="E218" s="49">
        <v>1</v>
      </c>
      <c r="F218" s="52">
        <f>'Приложение 3'!F257</f>
        <v>0</v>
      </c>
      <c r="G218" s="52">
        <f>'Приложение 3'!G257</f>
        <v>0</v>
      </c>
      <c r="H218" s="52">
        <f>'Приложение 3'!H257</f>
        <v>0</v>
      </c>
      <c r="I218" s="160"/>
    </row>
    <row r="219" spans="1:9" ht="18.75" hidden="1">
      <c r="A219" s="48" t="str">
        <f>'Приложение 3'!A258</f>
        <v>Иные бюджетные ассигнования</v>
      </c>
      <c r="B219" s="50" t="s">
        <v>348</v>
      </c>
      <c r="C219" s="51">
        <v>800</v>
      </c>
      <c r="D219" s="49">
        <v>8</v>
      </c>
      <c r="E219" s="49">
        <v>1</v>
      </c>
      <c r="F219" s="52">
        <f>'Приложение 3'!F258</f>
        <v>0</v>
      </c>
      <c r="G219" s="52">
        <f>'Приложение 3'!G258</f>
        <v>0</v>
      </c>
      <c r="H219" s="52">
        <f>'Приложение 3'!H258</f>
        <v>0</v>
      </c>
      <c r="I219" s="160"/>
    </row>
    <row r="220" spans="1:9" ht="18.75" hidden="1">
      <c r="A220" s="48" t="str">
        <f>'Приложение 3'!A259</f>
        <v xml:space="preserve">Уплата налогов, сборов и иных платежей </v>
      </c>
      <c r="B220" s="50" t="s">
        <v>348</v>
      </c>
      <c r="C220" s="51">
        <v>850</v>
      </c>
      <c r="D220" s="49">
        <v>8</v>
      </c>
      <c r="E220" s="49">
        <v>1</v>
      </c>
      <c r="F220" s="52">
        <f>'Приложение 3'!F259</f>
        <v>0</v>
      </c>
      <c r="G220" s="52">
        <f>'Приложение 3'!G259</f>
        <v>0</v>
      </c>
      <c r="H220" s="52">
        <f>'Приложение 3'!H259</f>
        <v>0</v>
      </c>
      <c r="I220" s="160"/>
    </row>
    <row r="221" spans="1:9" s="74" customFormat="1" ht="31.5">
      <c r="A221" s="47" t="str">
        <f>'Приложение 3'!A65</f>
        <v>Осуществление первичного воинского учета на территориях, где отсутствуют военные комиссариаты</v>
      </c>
      <c r="B221" s="43" t="s">
        <v>221</v>
      </c>
      <c r="C221" s="182" t="s">
        <v>176</v>
      </c>
      <c r="D221" s="42"/>
      <c r="E221" s="42"/>
      <c r="F221" s="45">
        <f>'Приложение 3'!F65</f>
        <v>265.8</v>
      </c>
      <c r="G221" s="45">
        <f>'Приложение 3'!G65</f>
        <v>308</v>
      </c>
      <c r="H221" s="45">
        <f>'Приложение 3'!H65</f>
        <v>393.04</v>
      </c>
      <c r="I221" s="151"/>
    </row>
    <row r="222" spans="1:9" ht="63">
      <c r="A222" s="48" t="str">
        <f>'Приложение 3'!A66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222" s="50" t="s">
        <v>221</v>
      </c>
      <c r="C222" s="51">
        <v>100</v>
      </c>
      <c r="D222" s="49"/>
      <c r="E222" s="49"/>
      <c r="F222" s="52">
        <f>'Приложение 3'!F66</f>
        <v>249.12</v>
      </c>
      <c r="G222" s="52">
        <f>'Приложение 3'!G66</f>
        <v>281.27999999999997</v>
      </c>
      <c r="H222" s="52">
        <f>'Приложение 3'!H66</f>
        <v>366.24</v>
      </c>
      <c r="I222" s="160"/>
    </row>
    <row r="223" spans="1:9" ht="31.5">
      <c r="A223" s="48" t="str">
        <f>'Приложение 3'!A67</f>
        <v>Расходы на выплаты по оплате труда работников государственных (муниципальных органов) органов</v>
      </c>
      <c r="B223" s="50" t="s">
        <v>221</v>
      </c>
      <c r="C223" s="51">
        <v>120</v>
      </c>
      <c r="D223" s="49">
        <v>2</v>
      </c>
      <c r="E223" s="49">
        <v>3</v>
      </c>
      <c r="F223" s="52">
        <f>'Приложение 3'!F67</f>
        <v>249.12</v>
      </c>
      <c r="G223" s="52">
        <f>'Приложение 3'!G67</f>
        <v>281.27999999999997</v>
      </c>
      <c r="H223" s="52">
        <f>'Приложение 3'!H67</f>
        <v>366.24</v>
      </c>
      <c r="I223" s="160"/>
    </row>
    <row r="224" spans="1:9" ht="31.5">
      <c r="A224" s="48" t="str">
        <f>'Приложение 3'!A68</f>
        <v>Закупка товаров, работ и услуг для  государственных (муниципальных) нужд</v>
      </c>
      <c r="B224" s="162" t="s">
        <v>222</v>
      </c>
      <c r="C224" s="51">
        <v>200</v>
      </c>
      <c r="D224" s="49"/>
      <c r="E224" s="49"/>
      <c r="F224" s="52">
        <f>'Приложение 3'!F68</f>
        <v>16.68</v>
      </c>
      <c r="G224" s="52">
        <f>'Приложение 3'!G68</f>
        <v>26.72</v>
      </c>
      <c r="H224" s="52">
        <f>'Приложение 3'!H68</f>
        <v>26.8</v>
      </c>
      <c r="I224" s="160"/>
    </row>
    <row r="225" spans="1:9" ht="31.5">
      <c r="A225" s="48" t="str">
        <f>'Приложение 3'!A69</f>
        <v>Иные закупки товаров, работ и услуг для обеспечения государственных (муниципальных) нужд</v>
      </c>
      <c r="B225" s="162" t="s">
        <v>222</v>
      </c>
      <c r="C225" s="51">
        <v>240</v>
      </c>
      <c r="D225" s="49">
        <v>2</v>
      </c>
      <c r="E225" s="49">
        <v>3</v>
      </c>
      <c r="F225" s="52">
        <f>'Приложение 3'!F69</f>
        <v>16.68</v>
      </c>
      <c r="G225" s="52">
        <f>'Приложение 3'!G69</f>
        <v>26.72</v>
      </c>
      <c r="H225" s="52">
        <f>'Приложение 3'!H69</f>
        <v>26.8</v>
      </c>
      <c r="I225" s="160"/>
    </row>
    <row r="226" spans="1:9" s="74" customFormat="1" ht="31.5">
      <c r="A226" s="47" t="str">
        <f>'Приложение 3'!A27</f>
        <v>Решение вопросов в сфере административных правонарушений</v>
      </c>
      <c r="B226" s="179" t="s">
        <v>196</v>
      </c>
      <c r="C226" s="44"/>
      <c r="D226" s="42"/>
      <c r="E226" s="42"/>
      <c r="F226" s="45">
        <f>'Приложение 3'!F27</f>
        <v>0.1</v>
      </c>
      <c r="G226" s="45">
        <f>'Приложение 3'!G27</f>
        <v>0.1</v>
      </c>
      <c r="H226" s="45">
        <f>'Приложение 3'!H27</f>
        <v>0.1</v>
      </c>
      <c r="I226" s="151"/>
    </row>
    <row r="227" spans="1:9" ht="31.5">
      <c r="A227" s="48" t="s">
        <v>191</v>
      </c>
      <c r="B227" s="162" t="s">
        <v>196</v>
      </c>
      <c r="C227" s="51">
        <v>200</v>
      </c>
      <c r="D227" s="49"/>
      <c r="E227" s="49"/>
      <c r="F227" s="52">
        <f>'Приложение 3'!F28</f>
        <v>0.1</v>
      </c>
      <c r="G227" s="52">
        <f>'Приложение 3'!G28</f>
        <v>0.1</v>
      </c>
      <c r="H227" s="52">
        <f>'Приложение 3'!H28</f>
        <v>0.1</v>
      </c>
      <c r="I227" s="160"/>
    </row>
    <row r="228" spans="1:9" ht="31.5">
      <c r="A228" s="48" t="s">
        <v>192</v>
      </c>
      <c r="B228" s="50" t="s">
        <v>196</v>
      </c>
      <c r="C228" s="51">
        <v>240</v>
      </c>
      <c r="D228" s="49">
        <v>1</v>
      </c>
      <c r="E228" s="49">
        <v>4</v>
      </c>
      <c r="F228" s="52">
        <f>'Приложение 3'!F29</f>
        <v>0.1</v>
      </c>
      <c r="G228" s="52">
        <f>'Приложение 3'!G29</f>
        <v>0.1</v>
      </c>
      <c r="H228" s="52">
        <f>'Приложение 3'!H29</f>
        <v>0.1</v>
      </c>
      <c r="I228" s="160"/>
    </row>
    <row r="229" spans="1:9" s="74" customFormat="1" ht="31.5" hidden="1">
      <c r="A229" s="47" t="str">
        <f>'Приложение 3'!A122</f>
        <v>Реализация социально значимых проектов в сфере развития общественной инфраструктуры</v>
      </c>
      <c r="B229" s="43" t="str">
        <f>'Приложение 3'!D122</f>
        <v>99.0.00.70370</v>
      </c>
      <c r="C229" s="44"/>
      <c r="D229" s="42"/>
      <c r="E229" s="42"/>
      <c r="F229" s="45">
        <f>F230</f>
        <v>0</v>
      </c>
      <c r="G229" s="45">
        <f>G230</f>
        <v>0</v>
      </c>
      <c r="H229" s="45">
        <f>H230</f>
        <v>0</v>
      </c>
      <c r="I229" s="151"/>
    </row>
    <row r="230" spans="1:9" ht="31.5" hidden="1">
      <c r="A230" s="48" t="str">
        <f>'Приложение 3'!A123</f>
        <v>Закупка товаров, работ и услуг для  государственных (муниципальных) нужд</v>
      </c>
      <c r="B230" s="50" t="str">
        <f>'Приложение 3'!D123</f>
        <v>99.0.00.70370</v>
      </c>
      <c r="C230" s="51">
        <v>200</v>
      </c>
      <c r="D230" s="49"/>
      <c r="E230" s="49"/>
      <c r="F230" s="52">
        <f>F231+F232</f>
        <v>0</v>
      </c>
      <c r="G230" s="52">
        <f>G231+G232</f>
        <v>0</v>
      </c>
      <c r="H230" s="52">
        <f>H231+H232</f>
        <v>0</v>
      </c>
      <c r="I230" s="160"/>
    </row>
    <row r="231" spans="1:9" ht="31.5" hidden="1">
      <c r="A231" s="48" t="str">
        <f>'Приложение 3'!A124</f>
        <v>Иные закупки товаров, работ и услуг для обеспечения государственных (муниципальных) нужд</v>
      </c>
      <c r="B231" s="50" t="str">
        <f>'Приложение 3'!D124</f>
        <v>99.0.00.70370</v>
      </c>
      <c r="C231" s="51">
        <v>240</v>
      </c>
      <c r="D231" s="49">
        <v>4</v>
      </c>
      <c r="E231" s="49">
        <v>9</v>
      </c>
      <c r="F231" s="52">
        <f>'Приложение 3'!F124</f>
        <v>0</v>
      </c>
      <c r="G231" s="52">
        <f>'Приложение 3'!G124</f>
        <v>0</v>
      </c>
      <c r="H231" s="52">
        <f>'Приложение 3'!H124</f>
        <v>0</v>
      </c>
      <c r="I231" s="160"/>
    </row>
    <row r="232" spans="1:9" ht="31.5" hidden="1">
      <c r="A232" s="48" t="str">
        <f>'Приложение 3'!A125</f>
        <v>Софинансирование социально значимых проектов в сфере развития общественной инфраструктуры</v>
      </c>
      <c r="B232" s="50" t="str">
        <f>'Приложение 3'!D262</f>
        <v>99.0.00.70370</v>
      </c>
      <c r="C232" s="51">
        <v>240</v>
      </c>
      <c r="D232" s="49">
        <v>8</v>
      </c>
      <c r="E232" s="49">
        <v>1</v>
      </c>
      <c r="F232" s="52">
        <f>'Приложение 3'!F262</f>
        <v>0</v>
      </c>
      <c r="G232" s="52">
        <f>'Приложение 3'!G262</f>
        <v>0</v>
      </c>
      <c r="H232" s="52">
        <f>'Приложение 3'!H262</f>
        <v>0</v>
      </c>
      <c r="I232" s="160"/>
    </row>
    <row r="233" spans="1:9" s="74" customFormat="1" ht="18.75">
      <c r="A233" s="47" t="str">
        <f>'Приложение 3'!A14</f>
        <v>Обеспечение сбалансированности местных бюджетов</v>
      </c>
      <c r="B233" s="43" t="s">
        <v>185</v>
      </c>
      <c r="C233" s="44"/>
      <c r="D233" s="42"/>
      <c r="E233" s="42"/>
      <c r="F233" s="45">
        <f>F234+F238+F240</f>
        <v>2041.6</v>
      </c>
      <c r="G233" s="45">
        <f>G234+G238+G240</f>
        <v>0</v>
      </c>
      <c r="H233" s="45">
        <f>H234+H238+H240</f>
        <v>0</v>
      </c>
      <c r="I233" s="151"/>
    </row>
    <row r="234" spans="1:9" ht="63">
      <c r="A234" s="48" t="s">
        <v>182</v>
      </c>
      <c r="B234" s="50" t="s">
        <v>185</v>
      </c>
      <c r="C234" s="51">
        <v>100</v>
      </c>
      <c r="D234" s="49"/>
      <c r="E234" s="49"/>
      <c r="F234" s="52">
        <f>F235+F236+F237</f>
        <v>2041.6</v>
      </c>
      <c r="G234" s="52">
        <f>G235+G236+G237</f>
        <v>0</v>
      </c>
      <c r="H234" s="52">
        <f>H235+H236+H237</f>
        <v>0</v>
      </c>
      <c r="I234" s="160"/>
    </row>
    <row r="235" spans="1:9" ht="18.75" hidden="1">
      <c r="A235" s="183" t="s">
        <v>333</v>
      </c>
      <c r="B235" s="50" t="s">
        <v>185</v>
      </c>
      <c r="C235" s="51">
        <v>110</v>
      </c>
      <c r="D235" s="49">
        <v>8</v>
      </c>
      <c r="E235" s="49">
        <v>1</v>
      </c>
      <c r="F235" s="52">
        <f>'Приложение 3'!F265</f>
        <v>0</v>
      </c>
      <c r="G235" s="52">
        <f>'Приложение 3'!G265</f>
        <v>0</v>
      </c>
      <c r="H235" s="52">
        <f>'Приложение 3'!H265</f>
        <v>0</v>
      </c>
      <c r="I235" s="160"/>
    </row>
    <row r="236" spans="1:9" ht="31.5" hidden="1">
      <c r="A236" s="48" t="s">
        <v>219</v>
      </c>
      <c r="B236" s="50" t="s">
        <v>185</v>
      </c>
      <c r="C236" s="51">
        <v>120</v>
      </c>
      <c r="D236" s="49">
        <v>1</v>
      </c>
      <c r="E236" s="49">
        <v>2</v>
      </c>
      <c r="F236" s="52">
        <f>'Приложение 3'!F16</f>
        <v>0</v>
      </c>
      <c r="G236" s="52">
        <f>'Приложение 3'!G16</f>
        <v>0</v>
      </c>
      <c r="H236" s="52">
        <f>'Приложение 3'!H16</f>
        <v>0</v>
      </c>
      <c r="I236" s="160"/>
    </row>
    <row r="237" spans="1:9" ht="31.5">
      <c r="A237" s="48" t="s">
        <v>219</v>
      </c>
      <c r="B237" s="50" t="s">
        <v>185</v>
      </c>
      <c r="C237" s="51">
        <v>120</v>
      </c>
      <c r="D237" s="49">
        <v>1</v>
      </c>
      <c r="E237" s="49">
        <v>4</v>
      </c>
      <c r="F237" s="52">
        <f>'Приложение 3'!F32</f>
        <v>2041.6</v>
      </c>
      <c r="G237" s="52">
        <f>'Приложение 3'!G32</f>
        <v>0</v>
      </c>
      <c r="H237" s="52">
        <f>'Приложение 3'!H32</f>
        <v>0</v>
      </c>
      <c r="I237" s="160"/>
    </row>
    <row r="238" spans="1:9" ht="31.5" hidden="1">
      <c r="A238" s="48" t="s">
        <v>191</v>
      </c>
      <c r="B238" s="50" t="s">
        <v>185</v>
      </c>
      <c r="C238" s="51">
        <v>200</v>
      </c>
      <c r="D238" s="49"/>
      <c r="E238" s="49"/>
      <c r="F238" s="52">
        <f>F239</f>
        <v>0</v>
      </c>
      <c r="G238" s="52">
        <f>G239</f>
        <v>0</v>
      </c>
      <c r="H238" s="184">
        <f>H239</f>
        <v>0</v>
      </c>
      <c r="I238" s="160"/>
    </row>
    <row r="239" spans="1:9" ht="31.5" hidden="1">
      <c r="A239" s="48" t="s">
        <v>192</v>
      </c>
      <c r="B239" s="50" t="s">
        <v>185</v>
      </c>
      <c r="C239" s="51">
        <v>240</v>
      </c>
      <c r="D239" s="49">
        <v>8</v>
      </c>
      <c r="E239" s="49">
        <v>1</v>
      </c>
      <c r="F239" s="52">
        <f>'Приложение 3'!F267</f>
        <v>0</v>
      </c>
      <c r="G239" s="52">
        <f>'Приложение 3'!G267</f>
        <v>0</v>
      </c>
      <c r="H239" s="52">
        <f>'Приложение 3'!H267</f>
        <v>0</v>
      </c>
      <c r="I239" s="160"/>
    </row>
    <row r="240" spans="1:9" ht="31.5" hidden="1">
      <c r="A240" s="48" t="str">
        <f>'Приложение 3'!A268</f>
        <v>Предоставление субсидий бюджетным, автономным учреждениям и иным некоммерческим организациям</v>
      </c>
      <c r="B240" s="50" t="s">
        <v>185</v>
      </c>
      <c r="C240" s="51">
        <v>600</v>
      </c>
      <c r="D240" s="49"/>
      <c r="E240" s="49"/>
      <c r="F240" s="52">
        <f>F241</f>
        <v>0</v>
      </c>
      <c r="G240" s="52">
        <f>G241</f>
        <v>0</v>
      </c>
      <c r="H240" s="184">
        <f>H241</f>
        <v>0</v>
      </c>
      <c r="I240" s="160"/>
    </row>
    <row r="241" spans="1:9" ht="18.75" hidden="1">
      <c r="A241" s="48" t="str">
        <f>'Приложение 3'!A269</f>
        <v>Субсидии бюджетным учреждениям</v>
      </c>
      <c r="B241" s="50" t="s">
        <v>185</v>
      </c>
      <c r="C241" s="51">
        <v>610</v>
      </c>
      <c r="D241" s="49">
        <v>8</v>
      </c>
      <c r="E241" s="49">
        <v>1</v>
      </c>
      <c r="F241" s="52">
        <f>'Приложение 3'!F269</f>
        <v>0</v>
      </c>
      <c r="G241" s="52">
        <f>'Приложение 3'!G269</f>
        <v>0</v>
      </c>
      <c r="H241" s="52">
        <f>'Приложение 3'!H269</f>
        <v>0</v>
      </c>
      <c r="I241" s="160"/>
    </row>
    <row r="242" spans="1:9" s="74" customFormat="1" ht="18.75" hidden="1">
      <c r="A242" s="185" t="str">
        <f>'Приложение 3'!A83</f>
        <v>Иные мероприятия  в области водных ресурсов</v>
      </c>
      <c r="B242" s="186" t="s">
        <v>234</v>
      </c>
      <c r="C242" s="187"/>
      <c r="D242" s="188"/>
      <c r="E242" s="188"/>
      <c r="F242" s="189">
        <f>'Приложение 3'!F82</f>
        <v>0</v>
      </c>
      <c r="G242" s="189">
        <f>'Приложение 3'!G82</f>
        <v>0</v>
      </c>
      <c r="H242" s="189">
        <f>'Приложение 3'!H82</f>
        <v>0</v>
      </c>
      <c r="I242" s="151"/>
    </row>
    <row r="243" spans="1:9" ht="31.5" hidden="1">
      <c r="A243" s="48" t="s">
        <v>191</v>
      </c>
      <c r="B243" s="190" t="s">
        <v>234</v>
      </c>
      <c r="C243" s="191">
        <v>200</v>
      </c>
      <c r="D243" s="192"/>
      <c r="E243" s="192"/>
      <c r="F243" s="193">
        <f>'Приложение 3'!F83</f>
        <v>0</v>
      </c>
      <c r="G243" s="193">
        <f>'Приложение 3'!G83</f>
        <v>0</v>
      </c>
      <c r="H243" s="193">
        <f>'Приложение 3'!H83</f>
        <v>0</v>
      </c>
      <c r="I243" s="160"/>
    </row>
    <row r="244" spans="1:9" ht="31.5" hidden="1">
      <c r="A244" s="194" t="s">
        <v>192</v>
      </c>
      <c r="B244" s="190" t="s">
        <v>234</v>
      </c>
      <c r="C244" s="191">
        <v>240</v>
      </c>
      <c r="D244" s="192">
        <v>4</v>
      </c>
      <c r="E244" s="192">
        <v>6</v>
      </c>
      <c r="F244" s="193">
        <f>'Приложение 3'!F84</f>
        <v>0</v>
      </c>
      <c r="G244" s="193">
        <f>'Приложение 3'!G84</f>
        <v>0</v>
      </c>
      <c r="H244" s="193">
        <f>'Приложение 3'!H84</f>
        <v>0</v>
      </c>
      <c r="I244" s="160"/>
    </row>
    <row r="245" spans="1:9" s="74" customFormat="1" ht="31.5" hidden="1">
      <c r="A245" s="47" t="str">
        <f>'Приложение 3'!A125</f>
        <v>Софинансирование социально значимых проектов в сфере развития общественной инфраструктуры</v>
      </c>
      <c r="B245" s="43" t="str">
        <f>'Приложение 3'!D125</f>
        <v>99.0.00.S0370</v>
      </c>
      <c r="C245" s="44"/>
      <c r="D245" s="42"/>
      <c r="E245" s="42"/>
      <c r="F245" s="45">
        <f>F246</f>
        <v>0</v>
      </c>
      <c r="G245" s="45">
        <f>G246</f>
        <v>0</v>
      </c>
      <c r="H245" s="45">
        <f>H246</f>
        <v>0</v>
      </c>
      <c r="I245" s="151"/>
    </row>
    <row r="246" spans="1:9" ht="31.5" hidden="1">
      <c r="A246" s="48" t="str">
        <f>'Приложение 3'!A126</f>
        <v>Закупка товаров, работ и услуг для  государственных (муниципальных) нужд</v>
      </c>
      <c r="B246" s="50" t="str">
        <f>'Приложение 3'!D126</f>
        <v>99.0.00.S0370</v>
      </c>
      <c r="C246" s="51">
        <v>200</v>
      </c>
      <c r="D246" s="49"/>
      <c r="E246" s="49"/>
      <c r="F246" s="52">
        <f>F247+F248</f>
        <v>0</v>
      </c>
      <c r="G246" s="52">
        <f>G247+G248</f>
        <v>0</v>
      </c>
      <c r="H246" s="52">
        <f>H247+H248</f>
        <v>0</v>
      </c>
      <c r="I246" s="160"/>
    </row>
    <row r="247" spans="1:9" ht="31.5" hidden="1">
      <c r="A247" s="48" t="str">
        <f>'Приложение 3'!A127</f>
        <v>Иные закупки товаров, работ и услуг для обеспечения государственных (муниципальных) нужд</v>
      </c>
      <c r="B247" s="50" t="str">
        <f>'Приложение 3'!D127</f>
        <v>99.0.00.S0370</v>
      </c>
      <c r="C247" s="51">
        <v>240</v>
      </c>
      <c r="D247" s="49">
        <v>4</v>
      </c>
      <c r="E247" s="49">
        <v>9</v>
      </c>
      <c r="F247" s="52">
        <f>'Приложение 3'!F127</f>
        <v>0</v>
      </c>
      <c r="G247" s="52">
        <f>'Приложение 3'!G127</f>
        <v>0</v>
      </c>
      <c r="H247" s="52">
        <f>'Приложение 3'!H127</f>
        <v>0</v>
      </c>
      <c r="I247" s="160"/>
    </row>
    <row r="248" spans="1:9" ht="31.5" hidden="1">
      <c r="A248" s="48" t="str">
        <f>'Приложение 3'!A272</f>
        <v>Иные закупки товаров, работ и услуг для обеспечения государственных (муниципальных) нужд</v>
      </c>
      <c r="B248" s="50" t="str">
        <f>'Приложение 3'!D272</f>
        <v>99.0.00.S0370</v>
      </c>
      <c r="C248" s="51">
        <v>240</v>
      </c>
      <c r="D248" s="49">
        <v>8</v>
      </c>
      <c r="E248" s="49">
        <v>1</v>
      </c>
      <c r="F248" s="52">
        <f>'Приложение 3'!F272</f>
        <v>0</v>
      </c>
      <c r="G248" s="52">
        <f>'Приложение 3'!G272</f>
        <v>0</v>
      </c>
      <c r="H248" s="52">
        <f>'Приложение 3'!H272</f>
        <v>0</v>
      </c>
      <c r="I248" s="160"/>
    </row>
    <row r="249" spans="1:9" s="74" customFormat="1" ht="31.5" hidden="1">
      <c r="A249" s="47" t="str">
        <f>'Приложение 3'!A199</f>
        <v>Реализация мероприятий в рамках регионального проекта "Формирование комфортной городской среды"</v>
      </c>
      <c r="B249" s="43" t="str">
        <f>'Приложение 3'!D199</f>
        <v>99.0.F2.00000</v>
      </c>
      <c r="C249" s="44"/>
      <c r="D249" s="42"/>
      <c r="E249" s="42"/>
      <c r="F249" s="45">
        <f>'Приложение 3'!F199</f>
        <v>0</v>
      </c>
      <c r="G249" s="45">
        <f>'Приложение 3'!G199</f>
        <v>0</v>
      </c>
      <c r="H249" s="45">
        <f>'Приложение 3'!H199</f>
        <v>0</v>
      </c>
      <c r="I249" s="151"/>
    </row>
    <row r="250" spans="1:9" ht="18.75" hidden="1">
      <c r="A250" s="48" t="str">
        <f>'Приложение 3'!A200</f>
        <v>Благоустройство общественных пространств</v>
      </c>
      <c r="B250" s="50" t="str">
        <f>'Приложение 3'!D200</f>
        <v>99.0.F2.55552</v>
      </c>
      <c r="C250" s="51"/>
      <c r="D250" s="49"/>
      <c r="E250" s="49"/>
      <c r="F250" s="52">
        <f>'Приложение 3'!F200</f>
        <v>0</v>
      </c>
      <c r="G250" s="52">
        <f>'Приложение 3'!G200</f>
        <v>0</v>
      </c>
      <c r="H250" s="52">
        <f>'Приложение 3'!H200</f>
        <v>0</v>
      </c>
      <c r="I250" s="160"/>
    </row>
    <row r="251" spans="1:9" ht="31.5" hidden="1">
      <c r="A251" s="48" t="str">
        <f>'Приложение 3'!A201</f>
        <v>Закупка товаров, работ и услуг для  государственных (муниципальных) нужд</v>
      </c>
      <c r="B251" s="50" t="str">
        <f>'Приложение 3'!D201</f>
        <v>99.0.F2.55552</v>
      </c>
      <c r="C251" s="51">
        <v>200</v>
      </c>
      <c r="D251" s="49"/>
      <c r="E251" s="49"/>
      <c r="F251" s="52">
        <f>'Приложение 3'!F201</f>
        <v>0</v>
      </c>
      <c r="G251" s="52">
        <f>'Приложение 3'!G201</f>
        <v>0</v>
      </c>
      <c r="H251" s="52">
        <f>'Приложение 3'!H201</f>
        <v>0</v>
      </c>
      <c r="I251" s="160"/>
    </row>
    <row r="252" spans="1:9" ht="31.5" hidden="1">
      <c r="A252" s="48" t="str">
        <f>'Приложение 3'!A202</f>
        <v>Иные закупки товаров, работ и услуг для обеспечения государственных (муниципальных) нужд</v>
      </c>
      <c r="B252" s="50" t="str">
        <f>'Приложение 3'!D202</f>
        <v>99.0.F2.55552</v>
      </c>
      <c r="C252" s="51">
        <v>240</v>
      </c>
      <c r="D252" s="49">
        <v>5</v>
      </c>
      <c r="E252" s="49">
        <v>3</v>
      </c>
      <c r="F252" s="52">
        <f>'Приложение 3'!F202</f>
        <v>0</v>
      </c>
      <c r="G252" s="52">
        <f>'Приложение 3'!G202</f>
        <v>0</v>
      </c>
      <c r="H252" s="52">
        <f>'Приложение 3'!H202</f>
        <v>0</v>
      </c>
      <c r="I252" s="160"/>
    </row>
    <row r="253" spans="1:9" s="74" customFormat="1" ht="18.75">
      <c r="A253" s="47" t="s">
        <v>373</v>
      </c>
      <c r="B253" s="43" t="s">
        <v>374</v>
      </c>
      <c r="C253" s="187"/>
      <c r="D253" s="188"/>
      <c r="E253" s="188"/>
      <c r="F253" s="189">
        <f>'Приложение 3'!F310</f>
        <v>0</v>
      </c>
      <c r="G253" s="189">
        <f>'Приложение 3'!G310</f>
        <v>375.3</v>
      </c>
      <c r="H253" s="189">
        <f>'Приложение 3'!H310</f>
        <v>793.2</v>
      </c>
      <c r="I253" s="151"/>
    </row>
    <row r="254" spans="1:9" ht="18.75">
      <c r="A254" s="48" t="s">
        <v>373</v>
      </c>
      <c r="B254" s="50" t="s">
        <v>374</v>
      </c>
      <c r="C254" s="51">
        <v>900</v>
      </c>
      <c r="D254" s="192"/>
      <c r="E254" s="192"/>
      <c r="F254" s="193">
        <f>'Приложение 3'!F311</f>
        <v>0</v>
      </c>
      <c r="G254" s="193">
        <f>'Приложение 3'!G311</f>
        <v>375.3</v>
      </c>
      <c r="H254" s="193">
        <f>'Приложение 3'!H311</f>
        <v>793.2</v>
      </c>
      <c r="I254" s="160"/>
    </row>
    <row r="255" spans="1:9" ht="18.75">
      <c r="A255" s="48" t="s">
        <v>373</v>
      </c>
      <c r="B255" s="50" t="s">
        <v>374</v>
      </c>
      <c r="C255" s="51">
        <v>990</v>
      </c>
      <c r="D255" s="192">
        <v>99</v>
      </c>
      <c r="E255" s="192">
        <v>99</v>
      </c>
      <c r="F255" s="193">
        <f>'Приложение 3'!F312</f>
        <v>0</v>
      </c>
      <c r="G255" s="193">
        <f>'Приложение 3'!G312</f>
        <v>375.3</v>
      </c>
      <c r="H255" s="193">
        <f>'Приложение 3'!H312</f>
        <v>793.2</v>
      </c>
      <c r="I255" s="160"/>
    </row>
    <row r="256" spans="1:9" ht="18.75">
      <c r="A256" s="287" t="s">
        <v>375</v>
      </c>
      <c r="B256" s="288"/>
      <c r="C256" s="288"/>
      <c r="D256" s="288"/>
      <c r="E256" s="289"/>
      <c r="F256" s="45">
        <f>F8+F12+F16+F47+F86+F118+F136+F140</f>
        <v>49240.026609999994</v>
      </c>
      <c r="G256" s="45">
        <f>G8+G12+G16+G47+G86+G118+G136+G140</f>
        <v>18032.795850000002</v>
      </c>
      <c r="H256" s="45">
        <f>H8+H12+H16+H47+H86+H118+H136+H140</f>
        <v>19000.350839999999</v>
      </c>
      <c r="I256" s="160"/>
    </row>
    <row r="257" spans="1:9" ht="15.75">
      <c r="A257" s="195"/>
      <c r="B257" s="196"/>
      <c r="C257" s="197"/>
      <c r="D257" s="198"/>
      <c r="E257" s="198"/>
      <c r="F257" s="199">
        <f>F256-'Приложение 3'!F313</f>
        <v>0</v>
      </c>
      <c r="G257" s="199">
        <f>G256-'Приложение 3'!G313</f>
        <v>0</v>
      </c>
      <c r="H257" s="199">
        <f>H256-'Приложение 3'!H313</f>
        <v>0</v>
      </c>
      <c r="I257" s="200"/>
    </row>
    <row r="258" spans="1:9" ht="15.75">
      <c r="A258" s="201"/>
      <c r="B258" s="202"/>
      <c r="C258" s="200"/>
      <c r="D258" s="116"/>
      <c r="E258" s="116"/>
      <c r="F258" s="116"/>
      <c r="G258" s="116"/>
      <c r="H258" s="119"/>
      <c r="I258" s="200"/>
    </row>
    <row r="259" spans="1:9" ht="12.75" customHeight="1">
      <c r="A259" s="195"/>
      <c r="B259" s="203"/>
      <c r="C259" s="200"/>
      <c r="D259" s="116"/>
      <c r="E259" s="116"/>
      <c r="F259" s="116"/>
      <c r="G259" s="116"/>
      <c r="H259" s="119"/>
      <c r="I259" s="200"/>
    </row>
    <row r="260" spans="1:9" ht="12.75" customHeight="1">
      <c r="A260" s="195"/>
      <c r="B260" s="203"/>
      <c r="C260" s="200"/>
      <c r="D260" s="119"/>
      <c r="E260" s="119"/>
      <c r="F260" s="119"/>
      <c r="G260" s="119"/>
      <c r="H260" s="119"/>
      <c r="I260" s="200"/>
    </row>
    <row r="261" spans="1:9" ht="12.75" customHeight="1">
      <c r="A261" s="195"/>
      <c r="B261" s="120"/>
      <c r="C261" s="120"/>
      <c r="D261" s="120"/>
      <c r="E261" s="120"/>
      <c r="F261" s="120"/>
      <c r="G261" s="120"/>
      <c r="H261" s="120"/>
      <c r="I261" s="200"/>
    </row>
    <row r="262" spans="1:9" ht="14.25" customHeight="1">
      <c r="A262" s="195"/>
      <c r="B262" s="120"/>
      <c r="C262" s="200"/>
      <c r="D262" s="119"/>
      <c r="E262" s="119"/>
      <c r="F262" s="119"/>
      <c r="G262" s="119"/>
      <c r="H262" s="119"/>
      <c r="I262" s="200"/>
    </row>
    <row r="263" spans="1:9" ht="15.75">
      <c r="A263" s="198"/>
      <c r="B263" s="120"/>
    </row>
    <row r="264" spans="1:9" ht="15.75">
      <c r="A264" s="116"/>
    </row>
    <row r="265" spans="1:9" ht="15.75">
      <c r="A265" s="116"/>
    </row>
    <row r="266" spans="1:9" ht="15">
      <c r="A266" s="119"/>
    </row>
    <row r="267" spans="1:9" ht="15">
      <c r="A267" s="120"/>
    </row>
    <row r="268" spans="1:9" ht="15">
      <c r="A268" s="119"/>
    </row>
  </sheetData>
  <sortState ref="A1:F465">
    <sortCondition ref="B1:B465"/>
  </sortState>
  <mergeCells count="10">
    <mergeCell ref="A256:E256"/>
    <mergeCell ref="E1:H1"/>
    <mergeCell ref="F2:H2"/>
    <mergeCell ref="A4:H4"/>
    <mergeCell ref="A6:A7"/>
    <mergeCell ref="B6:B7"/>
    <mergeCell ref="C6:C7"/>
    <mergeCell ref="D6:D7"/>
    <mergeCell ref="E6:E7"/>
    <mergeCell ref="F6:H6"/>
  </mergeCells>
  <pageMargins left="0.78740157480314954" right="0.39370078740157477" top="0.39370078740157477" bottom="0.39370078740157477" header="0.51181102362204722" footer="0.51181102362204722"/>
  <pageSetup paperSize="9" scale="68" fitToHeight="1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15"/>
  <sheetViews>
    <sheetView showGridLines="0" view="pageBreakPreview" zoomScale="90" workbookViewId="0">
      <pane ySplit="7" topLeftCell="A8" activePane="bottomLeft" state="frozen"/>
      <selection activeCell="A184" sqref="A184"/>
      <selection pane="bottomLeft" activeCell="A8" sqref="A8:B8"/>
    </sheetView>
  </sheetViews>
  <sheetFormatPr defaultColWidth="9.140625" defaultRowHeight="12.75"/>
  <cols>
    <col min="1" max="1" width="66.42578125" style="34" customWidth="1"/>
    <col min="2" max="2" width="6.7109375" style="121" customWidth="1"/>
    <col min="3" max="4" width="5" style="34" customWidth="1"/>
    <col min="5" max="5" width="15.140625" style="34" customWidth="1"/>
    <col min="6" max="6" width="6.42578125" style="34" customWidth="1"/>
    <col min="7" max="9" width="12.28515625" style="34" customWidth="1"/>
    <col min="10" max="246" width="9.140625" style="34" customWidth="1"/>
    <col min="247" max="16384" width="9.140625" style="34"/>
  </cols>
  <sheetData>
    <row r="1" spans="1:10" ht="15.75" customHeight="1">
      <c r="A1" s="35"/>
      <c r="B1" s="122"/>
      <c r="C1" s="35"/>
      <c r="D1" s="35"/>
      <c r="E1" s="35"/>
      <c r="F1" s="290" t="s">
        <v>380</v>
      </c>
      <c r="G1" s="290"/>
      <c r="H1" s="290"/>
      <c r="I1" s="290"/>
    </row>
    <row r="2" spans="1:10" ht="56.45" customHeight="1">
      <c r="A2" s="35"/>
      <c r="B2" s="122"/>
      <c r="C2" s="35"/>
      <c r="D2" s="35"/>
      <c r="E2" s="37"/>
      <c r="F2" s="204"/>
      <c r="G2" s="280" t="s">
        <v>157</v>
      </c>
      <c r="H2" s="300"/>
      <c r="I2" s="300"/>
    </row>
    <row r="3" spans="1:10">
      <c r="A3" s="35"/>
      <c r="B3" s="122"/>
      <c r="C3" s="35"/>
      <c r="D3" s="35"/>
      <c r="E3" s="35"/>
      <c r="F3" s="35"/>
      <c r="G3" s="35"/>
      <c r="H3" s="35"/>
      <c r="I3" s="35"/>
    </row>
    <row r="4" spans="1:10" s="39" customFormat="1" ht="25.5" customHeight="1">
      <c r="A4" s="282" t="s">
        <v>381</v>
      </c>
      <c r="B4" s="293"/>
      <c r="C4" s="293"/>
      <c r="D4" s="293"/>
      <c r="E4" s="293"/>
      <c r="F4" s="293"/>
      <c r="G4" s="293"/>
      <c r="H4" s="293"/>
      <c r="I4" s="293"/>
    </row>
    <row r="5" spans="1:10" ht="17.25" customHeight="1">
      <c r="I5" s="36" t="s">
        <v>165</v>
      </c>
    </row>
    <row r="6" spans="1:10" ht="22.5" customHeight="1">
      <c r="A6" s="283" t="s">
        <v>166</v>
      </c>
      <c r="B6" s="283" t="s">
        <v>382</v>
      </c>
      <c r="C6" s="283" t="s">
        <v>167</v>
      </c>
      <c r="D6" s="283" t="s">
        <v>168</v>
      </c>
      <c r="E6" s="283" t="s">
        <v>169</v>
      </c>
      <c r="F6" s="283" t="s">
        <v>170</v>
      </c>
      <c r="G6" s="285" t="s">
        <v>378</v>
      </c>
      <c r="H6" s="302"/>
      <c r="I6" s="303"/>
      <c r="J6" s="205"/>
    </row>
    <row r="7" spans="1:10" ht="27.75" customHeight="1">
      <c r="A7" s="301"/>
      <c r="B7" s="301"/>
      <c r="C7" s="301"/>
      <c r="D7" s="301"/>
      <c r="E7" s="301"/>
      <c r="F7" s="301"/>
      <c r="G7" s="40" t="s">
        <v>172</v>
      </c>
      <c r="H7" s="40" t="s">
        <v>173</v>
      </c>
      <c r="I7" s="40" t="s">
        <v>174</v>
      </c>
      <c r="J7" s="205"/>
    </row>
    <row r="8" spans="1:10" ht="31.5">
      <c r="A8" s="262" t="s">
        <v>383</v>
      </c>
      <c r="B8" s="263" t="s">
        <v>77</v>
      </c>
      <c r="C8" s="206"/>
      <c r="D8" s="206"/>
      <c r="E8" s="206"/>
      <c r="F8" s="206"/>
      <c r="G8" s="136">
        <f>G314</f>
        <v>49240.026610000001</v>
      </c>
      <c r="H8" s="136">
        <f>H314</f>
        <v>18032.795849999999</v>
      </c>
      <c r="I8" s="136">
        <f>I314</f>
        <v>19000.350840000003</v>
      </c>
      <c r="J8" s="205"/>
    </row>
    <row r="9" spans="1:10" ht="18.75">
      <c r="A9" s="41" t="str">
        <f>'Приложение 3'!A8</f>
        <v>Общегосударственные вопросы</v>
      </c>
      <c r="B9" s="207" t="str">
        <f t="shared" ref="B9:B72" si="0">B8</f>
        <v>222</v>
      </c>
      <c r="C9" s="42">
        <v>1</v>
      </c>
      <c r="D9" s="42" t="s">
        <v>176</v>
      </c>
      <c r="E9" s="43" t="s">
        <v>176</v>
      </c>
      <c r="F9" s="44" t="s">
        <v>176</v>
      </c>
      <c r="G9" s="45">
        <f>'Приложение 3'!F8</f>
        <v>8499.02</v>
      </c>
      <c r="H9" s="45">
        <f>'Приложение 3'!G8</f>
        <v>5612.9000000000005</v>
      </c>
      <c r="I9" s="45">
        <f>'Приложение 3'!H8</f>
        <v>5603.8</v>
      </c>
      <c r="J9" s="160"/>
    </row>
    <row r="10" spans="1:10" ht="31.5">
      <c r="A10" s="41" t="str">
        <f>'Приложение 3'!A9</f>
        <v>Функционирование высшего должностного лица субъекта Российской Федерации и муниципального образования</v>
      </c>
      <c r="B10" s="207" t="str">
        <f t="shared" si="0"/>
        <v>222</v>
      </c>
      <c r="C10" s="42">
        <v>1</v>
      </c>
      <c r="D10" s="42">
        <v>2</v>
      </c>
      <c r="E10" s="43" t="s">
        <v>176</v>
      </c>
      <c r="F10" s="44" t="s">
        <v>176</v>
      </c>
      <c r="G10" s="45">
        <f>'Приложение 3'!F9</f>
        <v>1322.7</v>
      </c>
      <c r="H10" s="45">
        <f>'Приложение 3'!G9</f>
        <v>1322.7</v>
      </c>
      <c r="I10" s="45">
        <f>'Приложение 3'!H9</f>
        <v>1322.7</v>
      </c>
      <c r="J10" s="160"/>
    </row>
    <row r="11" spans="1:10" ht="18.75">
      <c r="A11" s="88" t="str">
        <f>'Приложение 3'!A10</f>
        <v>Непрограммные направления бюджета</v>
      </c>
      <c r="B11" s="208" t="str">
        <f t="shared" si="0"/>
        <v>222</v>
      </c>
      <c r="C11" s="49">
        <v>1</v>
      </c>
      <c r="D11" s="49">
        <v>2</v>
      </c>
      <c r="E11" s="50" t="s">
        <v>179</v>
      </c>
      <c r="F11" s="51" t="s">
        <v>176</v>
      </c>
      <c r="G11" s="52">
        <f>'Приложение 3'!F10</f>
        <v>1322.7</v>
      </c>
      <c r="H11" s="52">
        <f>'Приложение 3'!G10</f>
        <v>1322.7</v>
      </c>
      <c r="I11" s="52">
        <f>'Приложение 3'!H10</f>
        <v>1322.7</v>
      </c>
      <c r="J11" s="160"/>
    </row>
    <row r="12" spans="1:10" ht="18.75">
      <c r="A12" s="88" t="str">
        <f>'Приложение 3'!A11</f>
        <v>Глава муниципального образования</v>
      </c>
      <c r="B12" s="208" t="str">
        <f t="shared" si="0"/>
        <v>222</v>
      </c>
      <c r="C12" s="49">
        <v>1</v>
      </c>
      <c r="D12" s="49">
        <v>2</v>
      </c>
      <c r="E12" s="50" t="s">
        <v>181</v>
      </c>
      <c r="F12" s="51" t="s">
        <v>176</v>
      </c>
      <c r="G12" s="52">
        <f>'Приложение 3'!F11</f>
        <v>1322.7</v>
      </c>
      <c r="H12" s="52">
        <f>'Приложение 3'!G11</f>
        <v>1322.7</v>
      </c>
      <c r="I12" s="52">
        <f>'Приложение 3'!H11</f>
        <v>1322.7</v>
      </c>
      <c r="J12" s="160"/>
    </row>
    <row r="13" spans="1:10" ht="63">
      <c r="A13" s="88" t="str">
        <f>'Приложение 3'!A12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13" s="208" t="str">
        <f t="shared" si="0"/>
        <v>222</v>
      </c>
      <c r="C13" s="49">
        <v>1</v>
      </c>
      <c r="D13" s="49">
        <v>2</v>
      </c>
      <c r="E13" s="50" t="s">
        <v>181</v>
      </c>
      <c r="F13" s="51">
        <v>100</v>
      </c>
      <c r="G13" s="52">
        <f>'Приложение 3'!F12</f>
        <v>1322.7</v>
      </c>
      <c r="H13" s="52">
        <f>'Приложение 3'!G12</f>
        <v>1322.7</v>
      </c>
      <c r="I13" s="52">
        <f>'Приложение 3'!H12</f>
        <v>1322.7</v>
      </c>
      <c r="J13" s="160"/>
    </row>
    <row r="14" spans="1:10" ht="31.5">
      <c r="A14" s="88" t="str">
        <f>'Приложение 3'!A13</f>
        <v>Расходы на выплаты персоналу государственных (муниципальных) органов</v>
      </c>
      <c r="B14" s="208" t="str">
        <f t="shared" si="0"/>
        <v>222</v>
      </c>
      <c r="C14" s="49">
        <v>1</v>
      </c>
      <c r="D14" s="49">
        <v>2</v>
      </c>
      <c r="E14" s="50" t="s">
        <v>181</v>
      </c>
      <c r="F14" s="51">
        <v>120</v>
      </c>
      <c r="G14" s="52">
        <f>'Приложение 3'!F13</f>
        <v>1322.7</v>
      </c>
      <c r="H14" s="52">
        <f>'Приложение 3'!G13</f>
        <v>1322.7</v>
      </c>
      <c r="I14" s="52">
        <f>'Приложение 3'!H13</f>
        <v>1322.7</v>
      </c>
      <c r="J14" s="160"/>
    </row>
    <row r="15" spans="1:10" ht="18.75" hidden="1">
      <c r="A15" s="88" t="str">
        <f>'Приложение 3'!A14</f>
        <v>Обеспечение сбалансированности местных бюджетов</v>
      </c>
      <c r="B15" s="208" t="str">
        <f t="shared" si="0"/>
        <v>222</v>
      </c>
      <c r="C15" s="49">
        <v>1</v>
      </c>
      <c r="D15" s="49">
        <v>2</v>
      </c>
      <c r="E15" s="50" t="s">
        <v>185</v>
      </c>
      <c r="F15" s="51"/>
      <c r="G15" s="52">
        <f>'Приложение 3'!F14</f>
        <v>0</v>
      </c>
      <c r="H15" s="52">
        <f>'Приложение 3'!G14</f>
        <v>0</v>
      </c>
      <c r="I15" s="52">
        <f>'Приложение 3'!H14</f>
        <v>0</v>
      </c>
      <c r="J15" s="160"/>
    </row>
    <row r="16" spans="1:10" ht="63" hidden="1">
      <c r="A16" s="88" t="str">
        <f>'Приложение 3'!A15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16" s="208" t="str">
        <f t="shared" si="0"/>
        <v>222</v>
      </c>
      <c r="C16" s="49">
        <v>1</v>
      </c>
      <c r="D16" s="49">
        <v>2</v>
      </c>
      <c r="E16" s="50" t="s">
        <v>185</v>
      </c>
      <c r="F16" s="51">
        <v>100</v>
      </c>
      <c r="G16" s="52">
        <f>'Приложение 3'!F15</f>
        <v>0</v>
      </c>
      <c r="H16" s="52">
        <f>'Приложение 3'!G15</f>
        <v>0</v>
      </c>
      <c r="I16" s="52">
        <f>'Приложение 3'!H15</f>
        <v>0</v>
      </c>
      <c r="J16" s="160"/>
    </row>
    <row r="17" spans="1:10" ht="31.5" hidden="1">
      <c r="A17" s="88" t="str">
        <f>'Приложение 3'!A16</f>
        <v>Расходы на выплаты персоналу государственных (муниципальных) органов</v>
      </c>
      <c r="B17" s="208" t="str">
        <f t="shared" si="0"/>
        <v>222</v>
      </c>
      <c r="C17" s="49">
        <v>1</v>
      </c>
      <c r="D17" s="49">
        <v>2</v>
      </c>
      <c r="E17" s="50" t="s">
        <v>185</v>
      </c>
      <c r="F17" s="51">
        <v>120</v>
      </c>
      <c r="G17" s="52">
        <f>'Приложение 3'!F16</f>
        <v>0</v>
      </c>
      <c r="H17" s="52">
        <f>'Приложение 3'!G16</f>
        <v>0</v>
      </c>
      <c r="I17" s="52">
        <f>'Приложение 3'!H16</f>
        <v>0</v>
      </c>
      <c r="J17" s="160"/>
    </row>
    <row r="18" spans="1:10" ht="47.25">
      <c r="A18" s="41" t="str">
        <f>'Приложение 3'!A17</f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B18" s="207" t="str">
        <f t="shared" si="0"/>
        <v>222</v>
      </c>
      <c r="C18" s="42">
        <v>1</v>
      </c>
      <c r="D18" s="42">
        <v>4</v>
      </c>
      <c r="E18" s="43" t="s">
        <v>176</v>
      </c>
      <c r="F18" s="44" t="s">
        <v>176</v>
      </c>
      <c r="G18" s="45">
        <f>'Приложение 3'!F17</f>
        <v>7107.16</v>
      </c>
      <c r="H18" s="45">
        <f>'Приложение 3'!G17</f>
        <v>4270.2000000000007</v>
      </c>
      <c r="I18" s="45">
        <f>'Приложение 3'!H17</f>
        <v>4261.1000000000004</v>
      </c>
      <c r="J18" s="160"/>
    </row>
    <row r="19" spans="1:10" ht="18.75">
      <c r="A19" s="88" t="str">
        <f>'Приложение 3'!A18</f>
        <v>Непрограммные направления бюджета</v>
      </c>
      <c r="B19" s="208" t="str">
        <f t="shared" si="0"/>
        <v>222</v>
      </c>
      <c r="C19" s="49">
        <v>1</v>
      </c>
      <c r="D19" s="49">
        <v>4</v>
      </c>
      <c r="E19" s="50" t="s">
        <v>179</v>
      </c>
      <c r="F19" s="51"/>
      <c r="G19" s="52">
        <f>'Приложение 3'!F18</f>
        <v>7107.16</v>
      </c>
      <c r="H19" s="52">
        <f>'Приложение 3'!G18</f>
        <v>4270.2000000000007</v>
      </c>
      <c r="I19" s="52">
        <f>'Приложение 3'!H18</f>
        <v>4261.1000000000004</v>
      </c>
      <c r="J19" s="160"/>
    </row>
    <row r="20" spans="1:10" ht="31.5">
      <c r="A20" s="88" t="str">
        <f>'Приложение 3'!A19</f>
        <v>Расходы на выплаты по оплате труда работников государственных (муниципальных) органов</v>
      </c>
      <c r="B20" s="208" t="str">
        <f t="shared" si="0"/>
        <v>222</v>
      </c>
      <c r="C20" s="49">
        <v>1</v>
      </c>
      <c r="D20" s="49">
        <v>4</v>
      </c>
      <c r="E20" s="50" t="s">
        <v>188</v>
      </c>
      <c r="F20" s="51"/>
      <c r="G20" s="52">
        <f>'Приложение 3'!F19</f>
        <v>3924.6</v>
      </c>
      <c r="H20" s="52">
        <f>'Приложение 3'!G19</f>
        <v>3173.1000000000004</v>
      </c>
      <c r="I20" s="52">
        <f>'Приложение 3'!H19</f>
        <v>3173.1000000000004</v>
      </c>
      <c r="J20" s="160"/>
    </row>
    <row r="21" spans="1:10" ht="63">
      <c r="A21" s="88" t="str">
        <f>'Приложение 3'!A20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21" s="208" t="str">
        <f t="shared" si="0"/>
        <v>222</v>
      </c>
      <c r="C21" s="49">
        <v>1</v>
      </c>
      <c r="D21" s="49">
        <v>4</v>
      </c>
      <c r="E21" s="50" t="s">
        <v>188</v>
      </c>
      <c r="F21" s="51">
        <v>100</v>
      </c>
      <c r="G21" s="52">
        <f>'Приложение 3'!F20</f>
        <v>3924.6</v>
      </c>
      <c r="H21" s="52">
        <f>'Приложение 3'!G20</f>
        <v>3173.1000000000004</v>
      </c>
      <c r="I21" s="52">
        <f>'Приложение 3'!H20</f>
        <v>3173.1000000000004</v>
      </c>
      <c r="J21" s="160"/>
    </row>
    <row r="22" spans="1:10" ht="31.5">
      <c r="A22" s="88" t="str">
        <f>'Приложение 3'!A21</f>
        <v>Расходы на выплаты персоналу государственных (муниципальных) органов</v>
      </c>
      <c r="B22" s="208" t="str">
        <f t="shared" si="0"/>
        <v>222</v>
      </c>
      <c r="C22" s="49">
        <v>1</v>
      </c>
      <c r="D22" s="49">
        <v>4</v>
      </c>
      <c r="E22" s="50" t="s">
        <v>188</v>
      </c>
      <c r="F22" s="51">
        <v>120</v>
      </c>
      <c r="G22" s="52">
        <f>'Приложение 3'!F21</f>
        <v>3924.6</v>
      </c>
      <c r="H22" s="52">
        <f>'Приложение 3'!G21</f>
        <v>3173.1000000000004</v>
      </c>
      <c r="I22" s="52">
        <f>'Приложение 3'!H21</f>
        <v>3173.1000000000004</v>
      </c>
      <c r="J22" s="160"/>
    </row>
    <row r="23" spans="1:10" ht="31.5">
      <c r="A23" s="88" t="str">
        <f>'Приложение 3'!A22</f>
        <v>Расходы на обеспечение функций государственных (муниципальных) органов</v>
      </c>
      <c r="B23" s="208" t="str">
        <f t="shared" si="0"/>
        <v>222</v>
      </c>
      <c r="C23" s="49">
        <v>1</v>
      </c>
      <c r="D23" s="49">
        <v>4</v>
      </c>
      <c r="E23" s="50" t="s">
        <v>190</v>
      </c>
      <c r="F23" s="51" t="s">
        <v>176</v>
      </c>
      <c r="G23" s="52">
        <f>'Приложение 3'!F22</f>
        <v>1140.8599999999999</v>
      </c>
      <c r="H23" s="52">
        <f>'Приложение 3'!G22</f>
        <v>1097</v>
      </c>
      <c r="I23" s="52">
        <f>'Приложение 3'!H22</f>
        <v>1087.9000000000001</v>
      </c>
      <c r="J23" s="160"/>
    </row>
    <row r="24" spans="1:10" ht="31.5">
      <c r="A24" s="88" t="str">
        <f>'Приложение 3'!A23</f>
        <v>Закупка товаров, работ и услуг для  государственных (муниципальных) нужд</v>
      </c>
      <c r="B24" s="208" t="str">
        <f t="shared" si="0"/>
        <v>222</v>
      </c>
      <c r="C24" s="49">
        <v>1</v>
      </c>
      <c r="D24" s="49">
        <v>4</v>
      </c>
      <c r="E24" s="50" t="s">
        <v>190</v>
      </c>
      <c r="F24" s="51">
        <v>200</v>
      </c>
      <c r="G24" s="52">
        <f>'Приложение 3'!F23</f>
        <v>1129.26</v>
      </c>
      <c r="H24" s="52">
        <f>'Приложение 3'!G23</f>
        <v>1087</v>
      </c>
      <c r="I24" s="52">
        <f>'Приложение 3'!H23</f>
        <v>1077.9000000000001</v>
      </c>
      <c r="J24" s="160"/>
    </row>
    <row r="25" spans="1:10" ht="31.5">
      <c r="A25" s="88" t="str">
        <f>'Приложение 3'!A24</f>
        <v>Иные закупки товаров, работ и услуг для обеспечения государственных (муниципальных) нужд</v>
      </c>
      <c r="B25" s="208" t="str">
        <f t="shared" si="0"/>
        <v>222</v>
      </c>
      <c r="C25" s="49">
        <v>1</v>
      </c>
      <c r="D25" s="49">
        <v>4</v>
      </c>
      <c r="E25" s="50" t="s">
        <v>190</v>
      </c>
      <c r="F25" s="51">
        <v>240</v>
      </c>
      <c r="G25" s="52">
        <f>'Приложение 3'!F24</f>
        <v>1129.26</v>
      </c>
      <c r="H25" s="52">
        <f>'Приложение 3'!G24</f>
        <v>1087</v>
      </c>
      <c r="I25" s="52">
        <f>'Приложение 3'!H24</f>
        <v>1077.9000000000001</v>
      </c>
      <c r="J25" s="160"/>
    </row>
    <row r="26" spans="1:10" ht="18.75">
      <c r="A26" s="88" t="str">
        <f>'Приложение 3'!A25</f>
        <v>Иные бюджетные ассигнования</v>
      </c>
      <c r="B26" s="208" t="str">
        <f t="shared" si="0"/>
        <v>222</v>
      </c>
      <c r="C26" s="49">
        <v>1</v>
      </c>
      <c r="D26" s="49">
        <v>4</v>
      </c>
      <c r="E26" s="50" t="s">
        <v>190</v>
      </c>
      <c r="F26" s="51">
        <v>800</v>
      </c>
      <c r="G26" s="52">
        <f>'Приложение 3'!F25</f>
        <v>11.6</v>
      </c>
      <c r="H26" s="52">
        <f>'Приложение 3'!G25</f>
        <v>10</v>
      </c>
      <c r="I26" s="52">
        <f>'Приложение 3'!H25</f>
        <v>10</v>
      </c>
      <c r="J26" s="160"/>
    </row>
    <row r="27" spans="1:10" ht="18.75">
      <c r="A27" s="88" t="str">
        <f>'Приложение 3'!A26</f>
        <v xml:space="preserve">Уплата налогов, сборов и иных платежей </v>
      </c>
      <c r="B27" s="208" t="str">
        <f t="shared" si="0"/>
        <v>222</v>
      </c>
      <c r="C27" s="49">
        <v>1</v>
      </c>
      <c r="D27" s="49">
        <v>4</v>
      </c>
      <c r="E27" s="50" t="s">
        <v>190</v>
      </c>
      <c r="F27" s="51">
        <v>850</v>
      </c>
      <c r="G27" s="52">
        <f>'Приложение 3'!F26</f>
        <v>11.6</v>
      </c>
      <c r="H27" s="52">
        <f>'Приложение 3'!G26</f>
        <v>10</v>
      </c>
      <c r="I27" s="52">
        <f>'Приложение 3'!H26</f>
        <v>10</v>
      </c>
      <c r="J27" s="160"/>
    </row>
    <row r="28" spans="1:10" ht="18.75">
      <c r="A28" s="88" t="str">
        <f>'Приложение 3'!A27</f>
        <v>Решение вопросов в сфере административных правонарушений</v>
      </c>
      <c r="B28" s="208" t="str">
        <f t="shared" si="0"/>
        <v>222</v>
      </c>
      <c r="C28" s="49">
        <v>1</v>
      </c>
      <c r="D28" s="49">
        <v>4</v>
      </c>
      <c r="E28" s="50" t="s">
        <v>196</v>
      </c>
      <c r="F28" s="51"/>
      <c r="G28" s="52">
        <f>'Приложение 3'!F27</f>
        <v>0.1</v>
      </c>
      <c r="H28" s="52">
        <f>'Приложение 3'!G27</f>
        <v>0.1</v>
      </c>
      <c r="I28" s="52">
        <f>'Приложение 3'!H27</f>
        <v>0.1</v>
      </c>
      <c r="J28" s="160"/>
    </row>
    <row r="29" spans="1:10" ht="31.5">
      <c r="A29" s="88" t="str">
        <f>'Приложение 3'!A28</f>
        <v>Закупка товаров, работ и услуг для  государственных (муниципальных) нужд</v>
      </c>
      <c r="B29" s="208" t="str">
        <f t="shared" si="0"/>
        <v>222</v>
      </c>
      <c r="C29" s="49">
        <v>1</v>
      </c>
      <c r="D29" s="49">
        <v>4</v>
      </c>
      <c r="E29" s="50" t="s">
        <v>196</v>
      </c>
      <c r="F29" s="51">
        <v>200</v>
      </c>
      <c r="G29" s="52">
        <f>'Приложение 3'!F28</f>
        <v>0.1</v>
      </c>
      <c r="H29" s="52">
        <f>'Приложение 3'!G28</f>
        <v>0.1</v>
      </c>
      <c r="I29" s="52">
        <f>'Приложение 3'!H28</f>
        <v>0.1</v>
      </c>
      <c r="J29" s="160"/>
    </row>
    <row r="30" spans="1:10" ht="31.5">
      <c r="A30" s="88" t="str">
        <f>'Приложение 3'!A29</f>
        <v>Иные закупки товаров, работ и услуг для обеспечения государственных (муниципальных) нужд</v>
      </c>
      <c r="B30" s="208" t="str">
        <f t="shared" si="0"/>
        <v>222</v>
      </c>
      <c r="C30" s="49">
        <v>1</v>
      </c>
      <c r="D30" s="49">
        <v>4</v>
      </c>
      <c r="E30" s="50" t="s">
        <v>196</v>
      </c>
      <c r="F30" s="51">
        <v>240</v>
      </c>
      <c r="G30" s="52">
        <f>'Приложение 3'!F29</f>
        <v>0.1</v>
      </c>
      <c r="H30" s="52">
        <f>'Приложение 3'!G29</f>
        <v>0.1</v>
      </c>
      <c r="I30" s="52">
        <f>'Приложение 3'!H29</f>
        <v>0.1</v>
      </c>
      <c r="J30" s="160"/>
    </row>
    <row r="31" spans="1:10" ht="18.75">
      <c r="A31" s="88" t="str">
        <f>'Приложение 3'!A30</f>
        <v>Обеспечение сбалансированности местных бюджетов</v>
      </c>
      <c r="B31" s="208" t="str">
        <f t="shared" si="0"/>
        <v>222</v>
      </c>
      <c r="C31" s="49">
        <v>1</v>
      </c>
      <c r="D31" s="49">
        <v>4</v>
      </c>
      <c r="E31" s="50" t="s">
        <v>185</v>
      </c>
      <c r="F31" s="51"/>
      <c r="G31" s="52">
        <f>'Приложение 3'!F30</f>
        <v>2041.6</v>
      </c>
      <c r="H31" s="52">
        <f>'Приложение 3'!G30</f>
        <v>0</v>
      </c>
      <c r="I31" s="52">
        <f>'Приложение 3'!H30</f>
        <v>0</v>
      </c>
      <c r="J31" s="160"/>
    </row>
    <row r="32" spans="1:10" ht="63">
      <c r="A32" s="88" t="str">
        <f>'Приложение 3'!A31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32" s="208" t="str">
        <f t="shared" si="0"/>
        <v>222</v>
      </c>
      <c r="C32" s="49">
        <v>1</v>
      </c>
      <c r="D32" s="49">
        <v>4</v>
      </c>
      <c r="E32" s="50" t="s">
        <v>185</v>
      </c>
      <c r="F32" s="51">
        <v>100</v>
      </c>
      <c r="G32" s="52">
        <f>'Приложение 3'!F31</f>
        <v>2041.6</v>
      </c>
      <c r="H32" s="52">
        <f>'Приложение 3'!G31</f>
        <v>0</v>
      </c>
      <c r="I32" s="52">
        <f>'Приложение 3'!H31</f>
        <v>0</v>
      </c>
      <c r="J32" s="160"/>
    </row>
    <row r="33" spans="1:10" ht="31.5">
      <c r="A33" s="88" t="str">
        <f>'Приложение 3'!A32</f>
        <v>Расходы на выплаты персоналу государственных (муниципальных) органов</v>
      </c>
      <c r="B33" s="208" t="str">
        <f t="shared" si="0"/>
        <v>222</v>
      </c>
      <c r="C33" s="49">
        <v>1</v>
      </c>
      <c r="D33" s="49">
        <v>4</v>
      </c>
      <c r="E33" s="50" t="s">
        <v>185</v>
      </c>
      <c r="F33" s="51">
        <v>120</v>
      </c>
      <c r="G33" s="52">
        <f>'Приложение 3'!F32</f>
        <v>2041.6</v>
      </c>
      <c r="H33" s="52">
        <f>'Приложение 3'!G32</f>
        <v>0</v>
      </c>
      <c r="I33" s="52">
        <f>'Приложение 3'!H32</f>
        <v>0</v>
      </c>
      <c r="J33" s="160"/>
    </row>
    <row r="34" spans="1:10" ht="47.25">
      <c r="A34" s="41" t="str">
        <f>'Приложение 3'!A33</f>
        <v>Обеспечение деятельности финансовых, налоговых и таможенных органов и органов финансового (финансово-бюджетного) надзора</v>
      </c>
      <c r="B34" s="207" t="str">
        <f t="shared" si="0"/>
        <v>222</v>
      </c>
      <c r="C34" s="42">
        <v>1</v>
      </c>
      <c r="D34" s="42">
        <v>6</v>
      </c>
      <c r="E34" s="43" t="s">
        <v>176</v>
      </c>
      <c r="F34" s="44" t="s">
        <v>176</v>
      </c>
      <c r="G34" s="45">
        <f>'Приложение 3'!F33</f>
        <v>49.16</v>
      </c>
      <c r="H34" s="45">
        <f>'Приложение 3'!G33</f>
        <v>0</v>
      </c>
      <c r="I34" s="45">
        <f>'Приложение 3'!H33</f>
        <v>0</v>
      </c>
      <c r="J34" s="160"/>
    </row>
    <row r="35" spans="1:10" ht="18.75">
      <c r="A35" s="88" t="str">
        <f>'Приложение 3'!A34</f>
        <v>Непрограммные направления  бюджета</v>
      </c>
      <c r="B35" s="208" t="str">
        <f t="shared" si="0"/>
        <v>222</v>
      </c>
      <c r="C35" s="49">
        <v>1</v>
      </c>
      <c r="D35" s="49">
        <v>6</v>
      </c>
      <c r="E35" s="50" t="s">
        <v>179</v>
      </c>
      <c r="F35" s="51" t="s">
        <v>176</v>
      </c>
      <c r="G35" s="52">
        <f>'Приложение 3'!F34</f>
        <v>49.16</v>
      </c>
      <c r="H35" s="52">
        <f>'Приложение 3'!G34</f>
        <v>0</v>
      </c>
      <c r="I35" s="52">
        <f>'Приложение 3'!H34</f>
        <v>0</v>
      </c>
      <c r="J35" s="160"/>
    </row>
    <row r="36" spans="1:10" ht="31.5">
      <c r="A36" s="88" t="str">
        <f>'Приложение 3'!A35</f>
        <v>Иные межбюджетные трансферты бюджетам бюджетной системы</v>
      </c>
      <c r="B36" s="208" t="str">
        <f t="shared" si="0"/>
        <v>222</v>
      </c>
      <c r="C36" s="49">
        <v>1</v>
      </c>
      <c r="D36" s="49">
        <v>6</v>
      </c>
      <c r="E36" s="50" t="s">
        <v>200</v>
      </c>
      <c r="F36" s="51"/>
      <c r="G36" s="52">
        <f>'Приложение 3'!F35</f>
        <v>49.16</v>
      </c>
      <c r="H36" s="52">
        <f>'Приложение 3'!G35</f>
        <v>0</v>
      </c>
      <c r="I36" s="52">
        <f>'Приложение 3'!H35</f>
        <v>0</v>
      </c>
      <c r="J36" s="160"/>
    </row>
    <row r="37" spans="1:10" ht="18.75">
      <c r="A37" s="88" t="str">
        <f>'Приложение 3'!A36</f>
        <v>Межбюджетные трансферты</v>
      </c>
      <c r="B37" s="208" t="str">
        <f t="shared" si="0"/>
        <v>222</v>
      </c>
      <c r="C37" s="49">
        <v>1</v>
      </c>
      <c r="D37" s="49">
        <v>6</v>
      </c>
      <c r="E37" s="50" t="s">
        <v>200</v>
      </c>
      <c r="F37" s="51">
        <v>500</v>
      </c>
      <c r="G37" s="52">
        <f>'Приложение 3'!F36</f>
        <v>49.16</v>
      </c>
      <c r="H37" s="52">
        <f>'Приложение 3'!G36</f>
        <v>0</v>
      </c>
      <c r="I37" s="52">
        <f>'Приложение 3'!H36</f>
        <v>0</v>
      </c>
      <c r="J37" s="160"/>
    </row>
    <row r="38" spans="1:10" ht="18.75">
      <c r="A38" s="88" t="str">
        <f>'Приложение 3'!A37</f>
        <v>Иные межбюджетные трансферты</v>
      </c>
      <c r="B38" s="208" t="str">
        <f t="shared" si="0"/>
        <v>222</v>
      </c>
      <c r="C38" s="49">
        <v>1</v>
      </c>
      <c r="D38" s="49">
        <v>6</v>
      </c>
      <c r="E38" s="50" t="s">
        <v>200</v>
      </c>
      <c r="F38" s="51">
        <v>540</v>
      </c>
      <c r="G38" s="52">
        <f>'Приложение 3'!F37</f>
        <v>49.16</v>
      </c>
      <c r="H38" s="52">
        <f>'Приложение 3'!G37</f>
        <v>0</v>
      </c>
      <c r="I38" s="52">
        <f>'Приложение 3'!H37</f>
        <v>0</v>
      </c>
      <c r="J38" s="160"/>
    </row>
    <row r="39" spans="1:10" ht="18.75" hidden="1">
      <c r="A39" s="41" t="str">
        <f>'Приложение 3'!A38</f>
        <v>Обеспечение проведения выборов и референдумов</v>
      </c>
      <c r="B39" s="207" t="str">
        <f t="shared" si="0"/>
        <v>222</v>
      </c>
      <c r="C39" s="42">
        <v>1</v>
      </c>
      <c r="D39" s="42">
        <v>7</v>
      </c>
      <c r="E39" s="43"/>
      <c r="F39" s="44"/>
      <c r="G39" s="45">
        <f>'Приложение 3'!F38</f>
        <v>0</v>
      </c>
      <c r="H39" s="45">
        <f>'Приложение 3'!G38</f>
        <v>0</v>
      </c>
      <c r="I39" s="45">
        <f>'Приложение 3'!H38</f>
        <v>0</v>
      </c>
      <c r="J39" s="160"/>
    </row>
    <row r="40" spans="1:10" ht="18.75" hidden="1">
      <c r="A40" s="88" t="str">
        <f>'Приложение 3'!A39</f>
        <v>Непрограммные направления бюджета</v>
      </c>
      <c r="B40" s="208" t="str">
        <f t="shared" si="0"/>
        <v>222</v>
      </c>
      <c r="C40" s="49">
        <v>1</v>
      </c>
      <c r="D40" s="49">
        <v>7</v>
      </c>
      <c r="E40" s="50" t="s">
        <v>179</v>
      </c>
      <c r="F40" s="51"/>
      <c r="G40" s="52">
        <f>'Приложение 3'!F39</f>
        <v>0</v>
      </c>
      <c r="H40" s="52">
        <f>'Приложение 3'!G39</f>
        <v>0</v>
      </c>
      <c r="I40" s="52">
        <f>'Приложение 3'!H39</f>
        <v>0</v>
      </c>
      <c r="J40" s="160"/>
    </row>
    <row r="41" spans="1:10" ht="31.5" hidden="1">
      <c r="A41" s="88" t="str">
        <f>'Приложение 3'!A40</f>
        <v>Проведение выборов в представительные органы муниципального образования</v>
      </c>
      <c r="B41" s="208" t="str">
        <f t="shared" si="0"/>
        <v>222</v>
      </c>
      <c r="C41" s="49">
        <v>1</v>
      </c>
      <c r="D41" s="49">
        <v>7</v>
      </c>
      <c r="E41" s="50" t="s">
        <v>204</v>
      </c>
      <c r="F41" s="51"/>
      <c r="G41" s="52">
        <f>'Приложение 3'!F40</f>
        <v>0</v>
      </c>
      <c r="H41" s="52">
        <f>'Приложение 3'!G40</f>
        <v>0</v>
      </c>
      <c r="I41" s="52">
        <f>'Приложение 3'!H40</f>
        <v>0</v>
      </c>
      <c r="J41" s="160"/>
    </row>
    <row r="42" spans="1:10" ht="31.5" hidden="1">
      <c r="A42" s="88" t="str">
        <f>'Приложение 3'!A41</f>
        <v>Закупка товаров, работ и услуг для  государственных (муниципальных) нужд</v>
      </c>
      <c r="B42" s="208" t="str">
        <f t="shared" si="0"/>
        <v>222</v>
      </c>
      <c r="C42" s="49">
        <v>1</v>
      </c>
      <c r="D42" s="49">
        <v>7</v>
      </c>
      <c r="E42" s="50" t="s">
        <v>204</v>
      </c>
      <c r="F42" s="51">
        <v>200</v>
      </c>
      <c r="G42" s="52">
        <f>'Приложение 3'!F41</f>
        <v>0</v>
      </c>
      <c r="H42" s="52">
        <f>'Приложение 3'!G41</f>
        <v>0</v>
      </c>
      <c r="I42" s="52">
        <f>'Приложение 3'!H41</f>
        <v>0</v>
      </c>
      <c r="J42" s="160"/>
    </row>
    <row r="43" spans="1:10" ht="31.5" hidden="1">
      <c r="A43" s="88" t="str">
        <f>'Приложение 3'!A42</f>
        <v>Иные закупки товаров, работ и услуг для обеспечения государственных (муниципальных) нужд</v>
      </c>
      <c r="B43" s="208" t="str">
        <f t="shared" si="0"/>
        <v>222</v>
      </c>
      <c r="C43" s="49">
        <v>1</v>
      </c>
      <c r="D43" s="49">
        <v>7</v>
      </c>
      <c r="E43" s="50" t="s">
        <v>204</v>
      </c>
      <c r="F43" s="51">
        <v>240</v>
      </c>
      <c r="G43" s="52">
        <f>'Приложение 3'!F42</f>
        <v>0</v>
      </c>
      <c r="H43" s="52">
        <f>'Приложение 3'!G42</f>
        <v>0</v>
      </c>
      <c r="I43" s="52">
        <f>'Приложение 3'!H42</f>
        <v>0</v>
      </c>
      <c r="J43" s="160"/>
    </row>
    <row r="44" spans="1:10" ht="18.75">
      <c r="A44" s="41" t="str">
        <f>'Приложение 3'!A43</f>
        <v>Резервные фонды</v>
      </c>
      <c r="B44" s="207" t="str">
        <f t="shared" si="0"/>
        <v>222</v>
      </c>
      <c r="C44" s="42">
        <v>1</v>
      </c>
      <c r="D44" s="42">
        <v>11</v>
      </c>
      <c r="E44" s="43" t="s">
        <v>176</v>
      </c>
      <c r="F44" s="44" t="s">
        <v>176</v>
      </c>
      <c r="G44" s="45">
        <f>'Приложение 3'!F43</f>
        <v>10</v>
      </c>
      <c r="H44" s="45">
        <f>'Приложение 3'!G43</f>
        <v>10</v>
      </c>
      <c r="I44" s="45">
        <f>'Приложение 3'!H43</f>
        <v>10</v>
      </c>
      <c r="J44" s="160"/>
    </row>
    <row r="45" spans="1:10" ht="18.75">
      <c r="A45" s="88" t="str">
        <f>'Приложение 3'!A44</f>
        <v>Непрограммные направления бюджета</v>
      </c>
      <c r="B45" s="208" t="str">
        <f t="shared" si="0"/>
        <v>222</v>
      </c>
      <c r="C45" s="49">
        <v>1</v>
      </c>
      <c r="D45" s="49">
        <v>11</v>
      </c>
      <c r="E45" s="50" t="s">
        <v>179</v>
      </c>
      <c r="F45" s="51" t="s">
        <v>176</v>
      </c>
      <c r="G45" s="52">
        <f>'Приложение 3'!F44</f>
        <v>10</v>
      </c>
      <c r="H45" s="52">
        <f>'Приложение 3'!G44</f>
        <v>10</v>
      </c>
      <c r="I45" s="52">
        <f>'Приложение 3'!H44</f>
        <v>10</v>
      </c>
      <c r="J45" s="160"/>
    </row>
    <row r="46" spans="1:10" ht="18.75">
      <c r="A46" s="88" t="str">
        <f>'Приложение 3'!A45</f>
        <v>Резервные фонды местных администраций</v>
      </c>
      <c r="B46" s="208" t="str">
        <f t="shared" si="0"/>
        <v>222</v>
      </c>
      <c r="C46" s="49">
        <v>1</v>
      </c>
      <c r="D46" s="49">
        <v>11</v>
      </c>
      <c r="E46" s="50" t="s">
        <v>207</v>
      </c>
      <c r="F46" s="51" t="s">
        <v>176</v>
      </c>
      <c r="G46" s="52">
        <f>'Приложение 3'!F45</f>
        <v>10</v>
      </c>
      <c r="H46" s="52">
        <f>'Приложение 3'!G45</f>
        <v>10</v>
      </c>
      <c r="I46" s="52">
        <f>'Приложение 3'!H45</f>
        <v>10</v>
      </c>
      <c r="J46" s="160"/>
    </row>
    <row r="47" spans="1:10" ht="18.75">
      <c r="A47" s="88" t="str">
        <f>'Приложение 3'!A46</f>
        <v>Иные бюджетные ассигнования</v>
      </c>
      <c r="B47" s="208" t="str">
        <f t="shared" si="0"/>
        <v>222</v>
      </c>
      <c r="C47" s="49">
        <v>1</v>
      </c>
      <c r="D47" s="49">
        <v>11</v>
      </c>
      <c r="E47" s="50" t="s">
        <v>207</v>
      </c>
      <c r="F47" s="51">
        <v>800</v>
      </c>
      <c r="G47" s="52">
        <f>'Приложение 3'!F46</f>
        <v>10</v>
      </c>
      <c r="H47" s="52">
        <f>'Приложение 3'!G46</f>
        <v>10</v>
      </c>
      <c r="I47" s="52">
        <f>'Приложение 3'!H46</f>
        <v>10</v>
      </c>
      <c r="J47" s="160"/>
    </row>
    <row r="48" spans="1:10" ht="18.75">
      <c r="A48" s="88" t="str">
        <f>'Приложение 3'!A47</f>
        <v>Резервные средства</v>
      </c>
      <c r="B48" s="208" t="str">
        <f t="shared" si="0"/>
        <v>222</v>
      </c>
      <c r="C48" s="49">
        <v>1</v>
      </c>
      <c r="D48" s="49">
        <v>11</v>
      </c>
      <c r="E48" s="50" t="s">
        <v>207</v>
      </c>
      <c r="F48" s="51">
        <v>870</v>
      </c>
      <c r="G48" s="52">
        <f>'Приложение 3'!F47</f>
        <v>10</v>
      </c>
      <c r="H48" s="52">
        <f>'Приложение 3'!G47</f>
        <v>10</v>
      </c>
      <c r="I48" s="52">
        <f>'Приложение 3'!H47</f>
        <v>10</v>
      </c>
      <c r="J48" s="160"/>
    </row>
    <row r="49" spans="1:10" ht="18.75">
      <c r="A49" s="41" t="str">
        <f>'Приложение 3'!A48</f>
        <v>Другие общегосударственные вопросы</v>
      </c>
      <c r="B49" s="207" t="str">
        <f t="shared" si="0"/>
        <v>222</v>
      </c>
      <c r="C49" s="42">
        <v>1</v>
      </c>
      <c r="D49" s="42">
        <v>13</v>
      </c>
      <c r="E49" s="43" t="s">
        <v>176</v>
      </c>
      <c r="F49" s="44" t="s">
        <v>176</v>
      </c>
      <c r="G49" s="45">
        <f>'Приложение 3'!F48</f>
        <v>10</v>
      </c>
      <c r="H49" s="45">
        <f>'Приложение 3'!G48</f>
        <v>10</v>
      </c>
      <c r="I49" s="45">
        <f>'Приложение 3'!H48</f>
        <v>10</v>
      </c>
      <c r="J49" s="160"/>
    </row>
    <row r="50" spans="1:10" ht="18.75">
      <c r="A50" s="88" t="str">
        <f>'Приложение 3'!A49</f>
        <v>Непрограммные направления бюджета</v>
      </c>
      <c r="B50" s="208" t="str">
        <f t="shared" si="0"/>
        <v>222</v>
      </c>
      <c r="C50" s="49">
        <v>1</v>
      </c>
      <c r="D50" s="49">
        <v>13</v>
      </c>
      <c r="E50" s="50" t="s">
        <v>179</v>
      </c>
      <c r="F50" s="51" t="s">
        <v>176</v>
      </c>
      <c r="G50" s="52">
        <f>'Приложение 3'!F49</f>
        <v>10</v>
      </c>
      <c r="H50" s="52">
        <f>'Приложение 3'!G49</f>
        <v>10</v>
      </c>
      <c r="I50" s="52">
        <f>'Приложение 3'!H49</f>
        <v>10</v>
      </c>
      <c r="J50" s="160"/>
    </row>
    <row r="51" spans="1:10" ht="47.25" hidden="1">
      <c r="A51" s="88" t="str">
        <f>'Приложение 3'!A50</f>
        <v>Оценка недвижимости, признание прав и регулирование отношений по государственной и муниципальной собственности</v>
      </c>
      <c r="B51" s="208" t="str">
        <f t="shared" si="0"/>
        <v>222</v>
      </c>
      <c r="C51" s="49">
        <v>1</v>
      </c>
      <c r="D51" s="49">
        <v>13</v>
      </c>
      <c r="E51" s="50" t="s">
        <v>211</v>
      </c>
      <c r="F51" s="51" t="s">
        <v>176</v>
      </c>
      <c r="G51" s="52">
        <f>'Приложение 3'!F50</f>
        <v>0</v>
      </c>
      <c r="H51" s="52">
        <f>'Приложение 3'!G50</f>
        <v>0</v>
      </c>
      <c r="I51" s="52">
        <f>'Приложение 3'!H50</f>
        <v>0</v>
      </c>
      <c r="J51" s="160"/>
    </row>
    <row r="52" spans="1:10" ht="31.5" hidden="1">
      <c r="A52" s="88" t="str">
        <f>'Приложение 3'!A51</f>
        <v>Закупка товаров, работ и услуг для  государственных (муниципальных) нужд</v>
      </c>
      <c r="B52" s="208" t="str">
        <f t="shared" si="0"/>
        <v>222</v>
      </c>
      <c r="C52" s="49">
        <v>1</v>
      </c>
      <c r="D52" s="49">
        <v>13</v>
      </c>
      <c r="E52" s="50" t="s">
        <v>211</v>
      </c>
      <c r="F52" s="51">
        <v>200</v>
      </c>
      <c r="G52" s="52">
        <f>'Приложение 3'!F51</f>
        <v>0</v>
      </c>
      <c r="H52" s="52">
        <f>'Приложение 3'!G51</f>
        <v>0</v>
      </c>
      <c r="I52" s="52">
        <f>'Приложение 3'!H51</f>
        <v>0</v>
      </c>
      <c r="J52" s="160"/>
    </row>
    <row r="53" spans="1:10" ht="31.5" hidden="1">
      <c r="A53" s="88" t="str">
        <f>'Приложение 3'!A52</f>
        <v>Иные закупки товаров, работ и услуг для обеспечения государственных (муниципальных) нужд</v>
      </c>
      <c r="B53" s="208" t="str">
        <f t="shared" si="0"/>
        <v>222</v>
      </c>
      <c r="C53" s="49">
        <v>1</v>
      </c>
      <c r="D53" s="49">
        <v>13</v>
      </c>
      <c r="E53" s="50" t="s">
        <v>211</v>
      </c>
      <c r="F53" s="51">
        <v>240</v>
      </c>
      <c r="G53" s="52">
        <f>'Приложение 3'!F52</f>
        <v>0</v>
      </c>
      <c r="H53" s="52">
        <f>'Приложение 3'!G52</f>
        <v>0</v>
      </c>
      <c r="I53" s="52">
        <f>'Приложение 3'!H52</f>
        <v>0</v>
      </c>
      <c r="J53" s="160"/>
    </row>
    <row r="54" spans="1:10" ht="18.75">
      <c r="A54" s="88" t="str">
        <f>'Приложение 3'!A53</f>
        <v>Выполнение других обязательств государства</v>
      </c>
      <c r="B54" s="208" t="str">
        <f t="shared" si="0"/>
        <v>222</v>
      </c>
      <c r="C54" s="49">
        <v>1</v>
      </c>
      <c r="D54" s="49">
        <v>13</v>
      </c>
      <c r="E54" s="50" t="s">
        <v>213</v>
      </c>
      <c r="F54" s="51" t="s">
        <v>176</v>
      </c>
      <c r="G54" s="52">
        <f>'Приложение 3'!F53</f>
        <v>10</v>
      </c>
      <c r="H54" s="52">
        <f>'Приложение 3'!G53</f>
        <v>10</v>
      </c>
      <c r="I54" s="52">
        <f>'Приложение 3'!H53</f>
        <v>10</v>
      </c>
      <c r="J54" s="160"/>
    </row>
    <row r="55" spans="1:10" ht="31.5" hidden="1">
      <c r="A55" s="88" t="str">
        <f>'Приложение 3'!A54</f>
        <v>Закупка товаров, работ и услуг для  государственных (муниципальных) нужд</v>
      </c>
      <c r="B55" s="208" t="str">
        <f t="shared" si="0"/>
        <v>222</v>
      </c>
      <c r="C55" s="49">
        <v>1</v>
      </c>
      <c r="D55" s="49">
        <v>13</v>
      </c>
      <c r="E55" s="50" t="s">
        <v>213</v>
      </c>
      <c r="F55" s="51">
        <v>200</v>
      </c>
      <c r="G55" s="52">
        <f>'Приложение 3'!F54</f>
        <v>0</v>
      </c>
      <c r="H55" s="52">
        <f>'Приложение 3'!G54</f>
        <v>0</v>
      </c>
      <c r="I55" s="52">
        <f>'Приложение 3'!H54</f>
        <v>0</v>
      </c>
      <c r="J55" s="160"/>
    </row>
    <row r="56" spans="1:10" ht="31.5" hidden="1">
      <c r="A56" s="88" t="str">
        <f>'Приложение 3'!A55</f>
        <v>Иные закупки товаров, работ и услуг для обеспечения государственных (муниципальных) нужд</v>
      </c>
      <c r="B56" s="208" t="str">
        <f t="shared" si="0"/>
        <v>222</v>
      </c>
      <c r="C56" s="49">
        <v>1</v>
      </c>
      <c r="D56" s="49">
        <v>13</v>
      </c>
      <c r="E56" s="50" t="s">
        <v>213</v>
      </c>
      <c r="F56" s="51">
        <v>240</v>
      </c>
      <c r="G56" s="52">
        <f>'Приложение 3'!F55</f>
        <v>0</v>
      </c>
      <c r="H56" s="52">
        <f>'Приложение 3'!G55</f>
        <v>0</v>
      </c>
      <c r="I56" s="52">
        <f>'Приложение 3'!H55</f>
        <v>0</v>
      </c>
      <c r="J56" s="160"/>
    </row>
    <row r="57" spans="1:10" ht="18.75">
      <c r="A57" s="88" t="str">
        <f>'Приложение 3'!A56</f>
        <v>Иные бюджетные ассигнования</v>
      </c>
      <c r="B57" s="208" t="str">
        <f t="shared" si="0"/>
        <v>222</v>
      </c>
      <c r="C57" s="49">
        <v>1</v>
      </c>
      <c r="D57" s="49">
        <v>13</v>
      </c>
      <c r="E57" s="50" t="s">
        <v>213</v>
      </c>
      <c r="F57" s="51">
        <v>800</v>
      </c>
      <c r="G57" s="52">
        <f>'Приложение 3'!F56</f>
        <v>10</v>
      </c>
      <c r="H57" s="52">
        <f>'Приложение 3'!G56</f>
        <v>10</v>
      </c>
      <c r="I57" s="52">
        <f>'Приложение 3'!H56</f>
        <v>10</v>
      </c>
      <c r="J57" s="160"/>
    </row>
    <row r="58" spans="1:10" ht="18.75" hidden="1">
      <c r="A58" s="88" t="str">
        <f>'Приложение 3'!A57</f>
        <v xml:space="preserve">Исполнение судебных актов </v>
      </c>
      <c r="B58" s="208" t="str">
        <f t="shared" si="0"/>
        <v>222</v>
      </c>
      <c r="C58" s="49">
        <v>1</v>
      </c>
      <c r="D58" s="49">
        <v>13</v>
      </c>
      <c r="E58" s="50" t="s">
        <v>213</v>
      </c>
      <c r="F58" s="51">
        <v>830</v>
      </c>
      <c r="G58" s="52">
        <f>'Приложение 3'!F57</f>
        <v>0</v>
      </c>
      <c r="H58" s="52">
        <f>'Приложение 3'!G57</f>
        <v>0</v>
      </c>
      <c r="I58" s="52">
        <f>'Приложение 3'!H57</f>
        <v>0</v>
      </c>
      <c r="J58" s="160"/>
    </row>
    <row r="59" spans="1:10" s="56" customFormat="1" ht="18.75">
      <c r="A59" s="88" t="str">
        <f>'Приложение 3'!A58</f>
        <v xml:space="preserve">Уплата налогов, сборов и иных платежей </v>
      </c>
      <c r="B59" s="208" t="str">
        <f t="shared" si="0"/>
        <v>222</v>
      </c>
      <c r="C59" s="49">
        <v>1</v>
      </c>
      <c r="D59" s="49">
        <v>13</v>
      </c>
      <c r="E59" s="50" t="s">
        <v>213</v>
      </c>
      <c r="F59" s="51">
        <v>850</v>
      </c>
      <c r="G59" s="52">
        <f>'Приложение 3'!F58</f>
        <v>10</v>
      </c>
      <c r="H59" s="52">
        <f>'Приложение 3'!G58</f>
        <v>10</v>
      </c>
      <c r="I59" s="52">
        <f>'Приложение 3'!H58</f>
        <v>10</v>
      </c>
      <c r="J59" s="209"/>
    </row>
    <row r="60" spans="1:10" ht="18.75">
      <c r="A60" s="41" t="str">
        <f>'Приложение 3'!A59</f>
        <v>Национальная оборона</v>
      </c>
      <c r="B60" s="207" t="str">
        <f t="shared" si="0"/>
        <v>222</v>
      </c>
      <c r="C60" s="42">
        <v>2</v>
      </c>
      <c r="D60" s="42"/>
      <c r="E60" s="43" t="s">
        <v>176</v>
      </c>
      <c r="F60" s="44" t="s">
        <v>176</v>
      </c>
      <c r="G60" s="45">
        <f>'Приложение 3'!F59</f>
        <v>265.8</v>
      </c>
      <c r="H60" s="45">
        <f>'Приложение 3'!G59</f>
        <v>308</v>
      </c>
      <c r="I60" s="45">
        <f>'Приложение 3'!H59</f>
        <v>393.04</v>
      </c>
      <c r="J60" s="160"/>
    </row>
    <row r="61" spans="1:10" ht="18.75">
      <c r="A61" s="41" t="str">
        <f>'Приложение 3'!A60</f>
        <v>Мобилизационная и вневойсковая подготовка</v>
      </c>
      <c r="B61" s="207" t="str">
        <f t="shared" si="0"/>
        <v>222</v>
      </c>
      <c r="C61" s="42">
        <v>2</v>
      </c>
      <c r="D61" s="42">
        <v>3</v>
      </c>
      <c r="E61" s="43" t="s">
        <v>176</v>
      </c>
      <c r="F61" s="44" t="s">
        <v>176</v>
      </c>
      <c r="G61" s="45">
        <f>'Приложение 3'!F60</f>
        <v>265.8</v>
      </c>
      <c r="H61" s="45">
        <f>'Приложение 3'!G60</f>
        <v>308</v>
      </c>
      <c r="I61" s="45">
        <f>'Приложение 3'!H60</f>
        <v>393.04</v>
      </c>
      <c r="J61" s="160"/>
    </row>
    <row r="62" spans="1:10" ht="18.75">
      <c r="A62" s="88" t="str">
        <f>'Приложение 3'!A61</f>
        <v>Непрограммные направления  бюджета</v>
      </c>
      <c r="B62" s="208" t="str">
        <f t="shared" si="0"/>
        <v>222</v>
      </c>
      <c r="C62" s="49">
        <v>2</v>
      </c>
      <c r="D62" s="49">
        <v>3</v>
      </c>
      <c r="E62" s="50" t="s">
        <v>179</v>
      </c>
      <c r="F62" s="51" t="s">
        <v>176</v>
      </c>
      <c r="G62" s="52">
        <f>'Приложение 3'!F61</f>
        <v>265.8</v>
      </c>
      <c r="H62" s="52">
        <f>'Приложение 3'!G61</f>
        <v>308</v>
      </c>
      <c r="I62" s="52">
        <f>'Приложение 3'!H61</f>
        <v>393.04</v>
      </c>
      <c r="J62" s="160"/>
    </row>
    <row r="63" spans="1:10" ht="18.75" hidden="1">
      <c r="A63" s="88" t="str">
        <f>'Приложение 3'!A62</f>
        <v>Прочие мобилизационные расходы</v>
      </c>
      <c r="B63" s="208" t="str">
        <f>B59</f>
        <v>222</v>
      </c>
      <c r="C63" s="49">
        <v>2</v>
      </c>
      <c r="D63" s="49">
        <v>3</v>
      </c>
      <c r="E63" s="50" t="s">
        <v>218</v>
      </c>
      <c r="F63" s="57" t="s">
        <v>176</v>
      </c>
      <c r="G63" s="52">
        <f t="shared" ref="G63:G64" si="1">G64</f>
        <v>0</v>
      </c>
      <c r="H63" s="52">
        <f t="shared" ref="H63:I64" si="2">H64</f>
        <v>0</v>
      </c>
      <c r="I63" s="52">
        <f t="shared" si="2"/>
        <v>0</v>
      </c>
      <c r="J63" s="160"/>
    </row>
    <row r="64" spans="1:10" ht="63" hidden="1">
      <c r="A64" s="88" t="str">
        <f>'Приложение 3'!A63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64" s="208" t="str">
        <f t="shared" ref="B64:B65" si="3">B63</f>
        <v>222</v>
      </c>
      <c r="C64" s="49">
        <v>2</v>
      </c>
      <c r="D64" s="49">
        <v>3</v>
      </c>
      <c r="E64" s="50" t="s">
        <v>218</v>
      </c>
      <c r="F64" s="51">
        <v>100</v>
      </c>
      <c r="G64" s="52">
        <f t="shared" si="1"/>
        <v>0</v>
      </c>
      <c r="H64" s="52">
        <f t="shared" si="2"/>
        <v>0</v>
      </c>
      <c r="I64" s="52">
        <f t="shared" si="2"/>
        <v>0</v>
      </c>
      <c r="J64" s="160"/>
    </row>
    <row r="65" spans="1:10" ht="31.5" hidden="1">
      <c r="A65" s="88" t="str">
        <f>'Приложение 3'!A64</f>
        <v>Расходы на выплаты по оплате труда работников государственных (муниципальных органов) органов</v>
      </c>
      <c r="B65" s="208" t="str">
        <f t="shared" si="3"/>
        <v>222</v>
      </c>
      <c r="C65" s="49">
        <v>2</v>
      </c>
      <c r="D65" s="49">
        <v>3</v>
      </c>
      <c r="E65" s="50" t="s">
        <v>218</v>
      </c>
      <c r="F65" s="51">
        <v>120</v>
      </c>
      <c r="G65" s="52">
        <f>'Приложение 3'!F64</f>
        <v>0</v>
      </c>
      <c r="H65" s="52">
        <f>'Приложение 3'!G64</f>
        <v>0</v>
      </c>
      <c r="I65" s="52">
        <f>'Приложение 3'!H64</f>
        <v>0</v>
      </c>
      <c r="J65" s="160"/>
    </row>
    <row r="66" spans="1:10" ht="31.5">
      <c r="A66" s="88" t="str">
        <f>'Приложение 3'!A65</f>
        <v>Осуществление первичного воинского учета на территориях, где отсутствуют военные комиссариаты</v>
      </c>
      <c r="B66" s="208" t="str">
        <f>B62</f>
        <v>222</v>
      </c>
      <c r="C66" s="49">
        <v>2</v>
      </c>
      <c r="D66" s="49">
        <v>3</v>
      </c>
      <c r="E66" s="50" t="s">
        <v>221</v>
      </c>
      <c r="F66" s="57" t="s">
        <v>176</v>
      </c>
      <c r="G66" s="52">
        <f>'Приложение 3'!F65</f>
        <v>265.8</v>
      </c>
      <c r="H66" s="52">
        <f>'Приложение 3'!G65</f>
        <v>308</v>
      </c>
      <c r="I66" s="52">
        <f>'Приложение 3'!H65</f>
        <v>393.04</v>
      </c>
      <c r="J66" s="160"/>
    </row>
    <row r="67" spans="1:10" ht="63">
      <c r="A67" s="88" t="str">
        <f>'Приложение 3'!A66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67" s="208" t="str">
        <f t="shared" si="0"/>
        <v>222</v>
      </c>
      <c r="C67" s="49">
        <v>2</v>
      </c>
      <c r="D67" s="49">
        <v>3</v>
      </c>
      <c r="E67" s="50" t="s">
        <v>221</v>
      </c>
      <c r="F67" s="51">
        <v>100</v>
      </c>
      <c r="G67" s="52">
        <f>'Приложение 3'!F66</f>
        <v>249.12</v>
      </c>
      <c r="H67" s="52">
        <f>'Приложение 3'!G66</f>
        <v>281.27999999999997</v>
      </c>
      <c r="I67" s="52">
        <f>'Приложение 3'!H66</f>
        <v>366.24</v>
      </c>
      <c r="J67" s="160"/>
    </row>
    <row r="68" spans="1:10" ht="31.5">
      <c r="A68" s="88" t="str">
        <f>'Приложение 3'!A67</f>
        <v>Расходы на выплаты по оплате труда работников государственных (муниципальных органов) органов</v>
      </c>
      <c r="B68" s="208" t="str">
        <f t="shared" si="0"/>
        <v>222</v>
      </c>
      <c r="C68" s="49">
        <v>2</v>
      </c>
      <c r="D68" s="49">
        <v>3</v>
      </c>
      <c r="E68" s="50" t="s">
        <v>221</v>
      </c>
      <c r="F68" s="51">
        <v>120</v>
      </c>
      <c r="G68" s="52">
        <f>'Приложение 3'!F67</f>
        <v>249.12</v>
      </c>
      <c r="H68" s="52">
        <f>'Приложение 3'!G67</f>
        <v>281.27999999999997</v>
      </c>
      <c r="I68" s="52">
        <f>'Приложение 3'!H67</f>
        <v>366.24</v>
      </c>
      <c r="J68" s="160"/>
    </row>
    <row r="69" spans="1:10" ht="31.5">
      <c r="A69" s="88" t="str">
        <f>'Приложение 3'!A68</f>
        <v>Закупка товаров, работ и услуг для  государственных (муниципальных) нужд</v>
      </c>
      <c r="B69" s="208" t="str">
        <f t="shared" si="0"/>
        <v>222</v>
      </c>
      <c r="C69" s="49">
        <v>2</v>
      </c>
      <c r="D69" s="49">
        <v>3</v>
      </c>
      <c r="E69" s="50" t="s">
        <v>222</v>
      </c>
      <c r="F69" s="51">
        <v>200</v>
      </c>
      <c r="G69" s="52">
        <f>'Приложение 3'!F68</f>
        <v>16.68</v>
      </c>
      <c r="H69" s="52">
        <f>'Приложение 3'!G68</f>
        <v>26.72</v>
      </c>
      <c r="I69" s="52">
        <f>'Приложение 3'!H68</f>
        <v>26.8</v>
      </c>
      <c r="J69" s="160"/>
    </row>
    <row r="70" spans="1:10" ht="31.5">
      <c r="A70" s="88" t="str">
        <f>'Приложение 3'!A69</f>
        <v>Иные закупки товаров, работ и услуг для обеспечения государственных (муниципальных) нужд</v>
      </c>
      <c r="B70" s="208" t="str">
        <f t="shared" si="0"/>
        <v>222</v>
      </c>
      <c r="C70" s="49">
        <v>2</v>
      </c>
      <c r="D70" s="49">
        <v>3</v>
      </c>
      <c r="E70" s="50" t="s">
        <v>222</v>
      </c>
      <c r="F70" s="51">
        <v>240</v>
      </c>
      <c r="G70" s="52">
        <f>'Приложение 3'!F69</f>
        <v>16.68</v>
      </c>
      <c r="H70" s="52">
        <f>'Приложение 3'!G69</f>
        <v>26.72</v>
      </c>
      <c r="I70" s="52">
        <f>'Приложение 3'!H69</f>
        <v>26.8</v>
      </c>
      <c r="J70" s="160"/>
    </row>
    <row r="71" spans="1:10" ht="31.5">
      <c r="A71" s="41" t="str">
        <f>'Приложение 3'!A70</f>
        <v>Национальная безопасность и правоохранительная деятельность</v>
      </c>
      <c r="B71" s="207" t="str">
        <f t="shared" si="0"/>
        <v>222</v>
      </c>
      <c r="C71" s="42">
        <v>3</v>
      </c>
      <c r="D71" s="49"/>
      <c r="E71" s="50"/>
      <c r="F71" s="51"/>
      <c r="G71" s="45">
        <f>'Приложение 3'!F70</f>
        <v>9.5</v>
      </c>
      <c r="H71" s="45">
        <f>'Приложение 3'!G70</f>
        <v>50</v>
      </c>
      <c r="I71" s="45">
        <f>'Приложение 3'!H70</f>
        <v>50</v>
      </c>
      <c r="J71" s="160"/>
    </row>
    <row r="72" spans="1:10" ht="47.25">
      <c r="A72" s="41" t="str">
        <f>'Приложение 3'!A71</f>
        <v>Защита населения и территории от чрезвычайных ситуаций природного и техногенного характера, пожарная безопасность</v>
      </c>
      <c r="B72" s="207" t="str">
        <f t="shared" si="0"/>
        <v>222</v>
      </c>
      <c r="C72" s="42">
        <v>3</v>
      </c>
      <c r="D72" s="42">
        <v>10</v>
      </c>
      <c r="E72" s="43" t="s">
        <v>176</v>
      </c>
      <c r="F72" s="44" t="s">
        <v>176</v>
      </c>
      <c r="G72" s="45">
        <f>'Приложение 3'!F71</f>
        <v>9.5</v>
      </c>
      <c r="H72" s="45">
        <f>'Приложение 3'!G71</f>
        <v>50</v>
      </c>
      <c r="I72" s="45">
        <f>'Приложение 3'!H71</f>
        <v>50</v>
      </c>
      <c r="J72" s="160"/>
    </row>
    <row r="73" spans="1:10" ht="31.5">
      <c r="A73" s="41" t="str">
        <f>'Приложение 3'!A72</f>
        <v>Муниципальная программа "Обеспечение пожарной безопасности на территории Улыбинского сельсовета"</v>
      </c>
      <c r="B73" s="207" t="str">
        <f t="shared" ref="B73:B136" si="4">B72</f>
        <v>222</v>
      </c>
      <c r="C73" s="42">
        <v>3</v>
      </c>
      <c r="D73" s="42">
        <v>10</v>
      </c>
      <c r="E73" s="43" t="s">
        <v>226</v>
      </c>
      <c r="F73" s="44" t="s">
        <v>176</v>
      </c>
      <c r="G73" s="45">
        <f>'Приложение 3'!F72</f>
        <v>9.5</v>
      </c>
      <c r="H73" s="45">
        <f>'Приложение 3'!G72</f>
        <v>50</v>
      </c>
      <c r="I73" s="45">
        <f>'Приложение 3'!H72</f>
        <v>50</v>
      </c>
      <c r="J73" s="160"/>
    </row>
    <row r="74" spans="1:10" ht="31.5">
      <c r="A74" s="88" t="str">
        <f>'Приложение 3'!A73</f>
        <v>Реализаци я мероприятий по пожарной безопасности на территории поселения</v>
      </c>
      <c r="B74" s="208" t="str">
        <f t="shared" si="4"/>
        <v>222</v>
      </c>
      <c r="C74" s="49">
        <v>3</v>
      </c>
      <c r="D74" s="49">
        <v>10</v>
      </c>
      <c r="E74" s="50" t="s">
        <v>228</v>
      </c>
      <c r="F74" s="51" t="s">
        <v>176</v>
      </c>
      <c r="G74" s="52">
        <f>'Приложение 3'!F73</f>
        <v>9.5</v>
      </c>
      <c r="H74" s="52">
        <f>'Приложение 3'!G73</f>
        <v>50</v>
      </c>
      <c r="I74" s="52">
        <f>'Приложение 3'!H73</f>
        <v>50</v>
      </c>
      <c r="J74" s="160"/>
    </row>
    <row r="75" spans="1:10" ht="31.5">
      <c r="A75" s="88" t="str">
        <f>'Приложение 3'!A74</f>
        <v>Закупка товаров, работ и услуг для  государственных (муниципальных) нужд</v>
      </c>
      <c r="B75" s="208" t="str">
        <f t="shared" si="4"/>
        <v>222</v>
      </c>
      <c r="C75" s="49">
        <v>3</v>
      </c>
      <c r="D75" s="49">
        <v>10</v>
      </c>
      <c r="E75" s="50" t="s">
        <v>228</v>
      </c>
      <c r="F75" s="51">
        <v>200</v>
      </c>
      <c r="G75" s="52">
        <f>'Приложение 3'!F74</f>
        <v>9.5</v>
      </c>
      <c r="H75" s="52">
        <f>'Приложение 3'!G74</f>
        <v>50</v>
      </c>
      <c r="I75" s="52">
        <f>'Приложение 3'!H74</f>
        <v>50</v>
      </c>
      <c r="J75" s="160"/>
    </row>
    <row r="76" spans="1:10" ht="31.5">
      <c r="A76" s="88" t="str">
        <f>'Приложение 3'!A75</f>
        <v>Иные закупки товаров, работ и услуг для обеспечения государственных (муниципальных) нужд</v>
      </c>
      <c r="B76" s="208" t="str">
        <f t="shared" si="4"/>
        <v>222</v>
      </c>
      <c r="C76" s="49">
        <v>3</v>
      </c>
      <c r="D76" s="49">
        <v>10</v>
      </c>
      <c r="E76" s="50" t="s">
        <v>228</v>
      </c>
      <c r="F76" s="51">
        <v>240</v>
      </c>
      <c r="G76" s="52">
        <f>'Приложение 3'!F75</f>
        <v>9.5</v>
      </c>
      <c r="H76" s="52">
        <f>'Приложение 3'!G75</f>
        <v>50</v>
      </c>
      <c r="I76" s="52">
        <f>'Приложение 3'!H75</f>
        <v>50</v>
      </c>
      <c r="J76" s="160"/>
    </row>
    <row r="77" spans="1:10" ht="18.75" hidden="1">
      <c r="A77" s="41" t="str">
        <f>'Приложение 3'!A76</f>
        <v>Непрограммные направления бюджета</v>
      </c>
      <c r="B77" s="207" t="str">
        <f t="shared" si="4"/>
        <v>222</v>
      </c>
      <c r="C77" s="42">
        <v>3</v>
      </c>
      <c r="D77" s="42">
        <v>10</v>
      </c>
      <c r="E77" s="43" t="s">
        <v>179</v>
      </c>
      <c r="F77" s="44"/>
      <c r="G77" s="45">
        <f>'Приложение 3'!F76</f>
        <v>0</v>
      </c>
      <c r="H77" s="45">
        <f>'Приложение 3'!G76</f>
        <v>0</v>
      </c>
      <c r="I77" s="45">
        <f>'Приложение 3'!H76</f>
        <v>0</v>
      </c>
      <c r="J77" s="160"/>
    </row>
    <row r="78" spans="1:10" ht="47.25" hidden="1">
      <c r="A78" s="88" t="str">
        <f>'Приложение 3'!A77</f>
        <v>Мероприятия по предупреждению и ликвидации последствий чрезвычайных ситуаций и стихийных бедствий природного и техногенного характера</v>
      </c>
      <c r="B78" s="208" t="str">
        <f t="shared" si="4"/>
        <v>222</v>
      </c>
      <c r="C78" s="49">
        <v>3</v>
      </c>
      <c r="D78" s="49">
        <v>10</v>
      </c>
      <c r="E78" s="50" t="s">
        <v>230</v>
      </c>
      <c r="F78" s="51"/>
      <c r="G78" s="52">
        <f>'Приложение 3'!F77</f>
        <v>0</v>
      </c>
      <c r="H78" s="52">
        <f>'Приложение 3'!G77</f>
        <v>0</v>
      </c>
      <c r="I78" s="52">
        <f>'Приложение 3'!H77</f>
        <v>0</v>
      </c>
      <c r="J78" s="160"/>
    </row>
    <row r="79" spans="1:10" ht="31.5" hidden="1">
      <c r="A79" s="88" t="str">
        <f>'Приложение 3'!A78</f>
        <v>Закупка товаров, работ и услуг для  государственных (муниципальных) нужд</v>
      </c>
      <c r="B79" s="208" t="str">
        <f t="shared" si="4"/>
        <v>222</v>
      </c>
      <c r="C79" s="49">
        <v>3</v>
      </c>
      <c r="D79" s="49">
        <v>10</v>
      </c>
      <c r="E79" s="50" t="s">
        <v>230</v>
      </c>
      <c r="F79" s="51">
        <v>200</v>
      </c>
      <c r="G79" s="52">
        <f>'Приложение 3'!F78</f>
        <v>0</v>
      </c>
      <c r="H79" s="52">
        <f>'Приложение 3'!G78</f>
        <v>0</v>
      </c>
      <c r="I79" s="52">
        <f>'Приложение 3'!H78</f>
        <v>0</v>
      </c>
      <c r="J79" s="160"/>
    </row>
    <row r="80" spans="1:10" ht="31.5" hidden="1">
      <c r="A80" s="88" t="str">
        <f>'Приложение 3'!A79</f>
        <v>Иные закупки товаров, работ и услуг для обеспечения государственных (муниципальных) нужд</v>
      </c>
      <c r="B80" s="208" t="str">
        <f t="shared" si="4"/>
        <v>222</v>
      </c>
      <c r="C80" s="49">
        <v>3</v>
      </c>
      <c r="D80" s="49">
        <v>10</v>
      </c>
      <c r="E80" s="50" t="s">
        <v>230</v>
      </c>
      <c r="F80" s="51">
        <v>240</v>
      </c>
      <c r="G80" s="52">
        <f>'Приложение 3'!F79</f>
        <v>0</v>
      </c>
      <c r="H80" s="52">
        <f>'Приложение 3'!G79</f>
        <v>0</v>
      </c>
      <c r="I80" s="52">
        <f>'Приложение 3'!H79</f>
        <v>0</v>
      </c>
      <c r="J80" s="160"/>
    </row>
    <row r="81" spans="1:10" ht="18.75">
      <c r="A81" s="41" t="str">
        <f>'Приложение 3'!A80</f>
        <v>Национальная экономика</v>
      </c>
      <c r="B81" s="207" t="str">
        <f t="shared" si="4"/>
        <v>222</v>
      </c>
      <c r="C81" s="42">
        <v>4</v>
      </c>
      <c r="D81" s="49"/>
      <c r="E81" s="50"/>
      <c r="F81" s="51"/>
      <c r="G81" s="45">
        <f>'Приложение 3'!F80</f>
        <v>1786</v>
      </c>
      <c r="H81" s="45">
        <f>'Приложение 3'!G80</f>
        <v>2331</v>
      </c>
      <c r="I81" s="45">
        <f>'Приложение 3'!H80</f>
        <v>2374</v>
      </c>
      <c r="J81" s="160"/>
    </row>
    <row r="82" spans="1:10" ht="18.75" hidden="1">
      <c r="A82" s="41" t="str">
        <f>'Приложение 3'!A81</f>
        <v>Водное хозяйство</v>
      </c>
      <c r="B82" s="207" t="str">
        <f t="shared" si="4"/>
        <v>222</v>
      </c>
      <c r="C82" s="188">
        <v>4</v>
      </c>
      <c r="D82" s="188">
        <v>6</v>
      </c>
      <c r="E82" s="186" t="s">
        <v>176</v>
      </c>
      <c r="F82" s="187" t="s">
        <v>176</v>
      </c>
      <c r="G82" s="45">
        <f>'Приложение 3'!F81</f>
        <v>0</v>
      </c>
      <c r="H82" s="45">
        <f>'Приложение 3'!G81</f>
        <v>0</v>
      </c>
      <c r="I82" s="45">
        <f>'Приложение 3'!H81</f>
        <v>0</v>
      </c>
      <c r="J82" s="160"/>
    </row>
    <row r="83" spans="1:10" ht="18.75" hidden="1">
      <c r="A83" s="88" t="str">
        <f>'Приложение 3'!A82</f>
        <v>Непрограммные направления бюджета</v>
      </c>
      <c r="B83" s="208" t="str">
        <f t="shared" si="4"/>
        <v>222</v>
      </c>
      <c r="C83" s="192">
        <v>4</v>
      </c>
      <c r="D83" s="192">
        <v>6</v>
      </c>
      <c r="E83" s="190" t="s">
        <v>179</v>
      </c>
      <c r="F83" s="191"/>
      <c r="G83" s="52">
        <f>'Приложение 3'!F82</f>
        <v>0</v>
      </c>
      <c r="H83" s="52">
        <f>'Приложение 3'!G82</f>
        <v>0</v>
      </c>
      <c r="I83" s="52">
        <f>'Приложение 3'!H82</f>
        <v>0</v>
      </c>
      <c r="J83" s="160"/>
    </row>
    <row r="84" spans="1:10" ht="18.75" hidden="1">
      <c r="A84" s="88" t="str">
        <f>'Приложение 3'!A83</f>
        <v>Иные мероприятия  в области водных ресурсов</v>
      </c>
      <c r="B84" s="208" t="str">
        <f t="shared" si="4"/>
        <v>222</v>
      </c>
      <c r="C84" s="192">
        <v>4</v>
      </c>
      <c r="D84" s="192">
        <v>6</v>
      </c>
      <c r="E84" s="190" t="s">
        <v>234</v>
      </c>
      <c r="F84" s="191"/>
      <c r="G84" s="52">
        <f>'Приложение 3'!F83</f>
        <v>0</v>
      </c>
      <c r="H84" s="52">
        <f>'Приложение 3'!G83</f>
        <v>0</v>
      </c>
      <c r="I84" s="52">
        <f>'Приложение 3'!H83</f>
        <v>0</v>
      </c>
      <c r="J84" s="160"/>
    </row>
    <row r="85" spans="1:10" ht="31.5" hidden="1">
      <c r="A85" s="88" t="str">
        <f>'Приложение 3'!A84</f>
        <v>Закупка товаров, работ и услуг для  государственных (муниципальных) нужд</v>
      </c>
      <c r="B85" s="208" t="str">
        <f t="shared" si="4"/>
        <v>222</v>
      </c>
      <c r="C85" s="192">
        <v>4</v>
      </c>
      <c r="D85" s="192">
        <v>6</v>
      </c>
      <c r="E85" s="190" t="s">
        <v>234</v>
      </c>
      <c r="F85" s="191">
        <v>200</v>
      </c>
      <c r="G85" s="52">
        <f>'Приложение 3'!F84</f>
        <v>0</v>
      </c>
      <c r="H85" s="52">
        <f>'Приложение 3'!G84</f>
        <v>0</v>
      </c>
      <c r="I85" s="52">
        <f>'Приложение 3'!H84</f>
        <v>0</v>
      </c>
      <c r="J85" s="160"/>
    </row>
    <row r="86" spans="1:10" ht="31.5" hidden="1">
      <c r="A86" s="88" t="str">
        <f>'Приложение 3'!A85</f>
        <v>Иные закупки товаров, работ и услуг для обеспечения государственных (муниципальных) нужд</v>
      </c>
      <c r="B86" s="208" t="str">
        <f t="shared" si="4"/>
        <v>222</v>
      </c>
      <c r="C86" s="192">
        <v>4</v>
      </c>
      <c r="D86" s="192">
        <v>6</v>
      </c>
      <c r="E86" s="190" t="s">
        <v>234</v>
      </c>
      <c r="F86" s="191">
        <v>240</v>
      </c>
      <c r="G86" s="52">
        <f>'Приложение 3'!F85</f>
        <v>0</v>
      </c>
      <c r="H86" s="52">
        <f>'Приложение 3'!G85</f>
        <v>0</v>
      </c>
      <c r="I86" s="52">
        <f>'Приложение 3'!H85</f>
        <v>0</v>
      </c>
      <c r="J86" s="160"/>
    </row>
    <row r="87" spans="1:10" ht="18.75">
      <c r="A87" s="41" t="str">
        <f>'Приложение 3'!A86</f>
        <v>Дорожное хозяйство (дорожные фонды)</v>
      </c>
      <c r="B87" s="207" t="str">
        <f t="shared" si="4"/>
        <v>222</v>
      </c>
      <c r="C87" s="42">
        <v>4</v>
      </c>
      <c r="D87" s="42">
        <v>9</v>
      </c>
      <c r="E87" s="43" t="s">
        <v>176</v>
      </c>
      <c r="F87" s="44" t="s">
        <v>176</v>
      </c>
      <c r="G87" s="45">
        <f>'Приложение 3'!F86</f>
        <v>1786</v>
      </c>
      <c r="H87" s="45">
        <f>'Приложение 3'!G86</f>
        <v>2331</v>
      </c>
      <c r="I87" s="45">
        <f>'Приложение 3'!H86</f>
        <v>2374</v>
      </c>
      <c r="J87" s="160"/>
    </row>
    <row r="88" spans="1:10" ht="31.5">
      <c r="A88" s="41" t="str">
        <f>'Приложение 3'!A87</f>
        <v>Муниципальная программа "Дорожное хозяйство на территории Улыбинского сельсовета"</v>
      </c>
      <c r="B88" s="207" t="str">
        <f t="shared" si="4"/>
        <v>222</v>
      </c>
      <c r="C88" s="42">
        <v>4</v>
      </c>
      <c r="D88" s="42">
        <v>9</v>
      </c>
      <c r="E88" s="43" t="s">
        <v>237</v>
      </c>
      <c r="F88" s="44"/>
      <c r="G88" s="45">
        <f>'Приложение 3'!F87</f>
        <v>1786</v>
      </c>
      <c r="H88" s="45">
        <f>'Приложение 3'!G87</f>
        <v>2331</v>
      </c>
      <c r="I88" s="45">
        <f>'Приложение 3'!H87</f>
        <v>2374</v>
      </c>
      <c r="J88" s="160"/>
    </row>
    <row r="89" spans="1:10" ht="18.75" hidden="1">
      <c r="A89" s="88" t="str">
        <f>'Приложение 3'!A88</f>
        <v>Реализация инициативного проекта ""</v>
      </c>
      <c r="B89" s="208" t="str">
        <f t="shared" si="4"/>
        <v>222</v>
      </c>
      <c r="C89" s="49">
        <v>4</v>
      </c>
      <c r="D89" s="49">
        <v>9</v>
      </c>
      <c r="E89" s="50" t="str">
        <f>'Приложение 3'!D88</f>
        <v>52.0.00.70240</v>
      </c>
      <c r="F89" s="51"/>
      <c r="G89" s="52">
        <f>'Приложение 3'!F88</f>
        <v>0</v>
      </c>
      <c r="H89" s="52">
        <f>'Приложение 3'!G88</f>
        <v>0</v>
      </c>
      <c r="I89" s="52">
        <f>'Приложение 3'!H88</f>
        <v>0</v>
      </c>
      <c r="J89" s="160"/>
    </row>
    <row r="90" spans="1:10" ht="31.5" hidden="1">
      <c r="A90" s="88" t="str">
        <f>'Приложение 3'!A89</f>
        <v>Закупка товаров, работ и услуг для  государственных (муниципальных) нужд</v>
      </c>
      <c r="B90" s="208" t="str">
        <f t="shared" si="4"/>
        <v>222</v>
      </c>
      <c r="C90" s="49">
        <v>4</v>
      </c>
      <c r="D90" s="49">
        <v>9</v>
      </c>
      <c r="E90" s="50" t="str">
        <f>'Приложение 3'!D89</f>
        <v>52.0.00.70240</v>
      </c>
      <c r="F90" s="51">
        <v>200</v>
      </c>
      <c r="G90" s="52">
        <f>'Приложение 3'!F89</f>
        <v>0</v>
      </c>
      <c r="H90" s="52">
        <f>'Приложение 3'!G89</f>
        <v>0</v>
      </c>
      <c r="I90" s="52">
        <f>'Приложение 3'!H89</f>
        <v>0</v>
      </c>
      <c r="J90" s="160"/>
    </row>
    <row r="91" spans="1:10" ht="31.5" hidden="1">
      <c r="A91" s="88" t="str">
        <f>'Приложение 3'!A90</f>
        <v>Иные закупки товаров, работ и услуг для обеспечения государственных (муниципальных) нужд</v>
      </c>
      <c r="B91" s="208" t="str">
        <f t="shared" si="4"/>
        <v>222</v>
      </c>
      <c r="C91" s="49">
        <v>4</v>
      </c>
      <c r="D91" s="49">
        <v>9</v>
      </c>
      <c r="E91" s="50" t="str">
        <f>'Приложение 3'!D90</f>
        <v>52.0.00.70240</v>
      </c>
      <c r="F91" s="51">
        <v>240</v>
      </c>
      <c r="G91" s="52">
        <f>'Приложение 3'!F90</f>
        <v>0</v>
      </c>
      <c r="H91" s="52">
        <f>'Приложение 3'!G90</f>
        <v>0</v>
      </c>
      <c r="I91" s="52">
        <f>'Приложение 3'!H90</f>
        <v>0</v>
      </c>
      <c r="J91" s="160"/>
    </row>
    <row r="92" spans="1:10" ht="31.5" hidden="1">
      <c r="A92" s="88" t="str">
        <f>'Приложение 3'!A91</f>
        <v>Реализация социально значимых проектов в сфере развития общественной инфраструктуры</v>
      </c>
      <c r="B92" s="208" t="str">
        <f t="shared" si="4"/>
        <v>222</v>
      </c>
      <c r="C92" s="49">
        <v>4</v>
      </c>
      <c r="D92" s="49">
        <v>9</v>
      </c>
      <c r="E92" s="50" t="str">
        <f>'Приложение 3'!D91</f>
        <v>52.0.00.70370</v>
      </c>
      <c r="F92" s="51"/>
      <c r="G92" s="52">
        <f>'Приложение 3'!F91</f>
        <v>0</v>
      </c>
      <c r="H92" s="52">
        <f>'Приложение 3'!G91</f>
        <v>0</v>
      </c>
      <c r="I92" s="52">
        <f>'Приложение 3'!H91</f>
        <v>0</v>
      </c>
      <c r="J92" s="160"/>
    </row>
    <row r="93" spans="1:10" ht="31.5" hidden="1">
      <c r="A93" s="88" t="str">
        <f>'Приложение 3'!A92</f>
        <v>Закупка товаров, работ и услуг для  государственных (муниципальных) нужд</v>
      </c>
      <c r="B93" s="208" t="str">
        <f t="shared" si="4"/>
        <v>222</v>
      </c>
      <c r="C93" s="49">
        <v>4</v>
      </c>
      <c r="D93" s="49">
        <v>9</v>
      </c>
      <c r="E93" s="50" t="str">
        <f>'Приложение 3'!D92</f>
        <v>52.0.00.70370</v>
      </c>
      <c r="F93" s="51">
        <v>200</v>
      </c>
      <c r="G93" s="52">
        <f>'Приложение 3'!F92</f>
        <v>0</v>
      </c>
      <c r="H93" s="52">
        <f>'Приложение 3'!G92</f>
        <v>0</v>
      </c>
      <c r="I93" s="52">
        <f>'Приложение 3'!H92</f>
        <v>0</v>
      </c>
      <c r="J93" s="160"/>
    </row>
    <row r="94" spans="1:10" ht="31.5" hidden="1">
      <c r="A94" s="88" t="str">
        <f>'Приложение 3'!A93</f>
        <v>Иные закупки товаров, работ и услуг для обеспечения государственных (муниципальных) нужд</v>
      </c>
      <c r="B94" s="208" t="str">
        <f t="shared" si="4"/>
        <v>222</v>
      </c>
      <c r="C94" s="49">
        <v>4</v>
      </c>
      <c r="D94" s="49">
        <v>9</v>
      </c>
      <c r="E94" s="50" t="str">
        <f>'Приложение 3'!D93</f>
        <v>52.0.00.70370</v>
      </c>
      <c r="F94" s="51">
        <v>240</v>
      </c>
      <c r="G94" s="52">
        <f>'Приложение 3'!F93</f>
        <v>0</v>
      </c>
      <c r="H94" s="52">
        <f>'Приложение 3'!G93</f>
        <v>0</v>
      </c>
      <c r="I94" s="52">
        <f>'Приложение 3'!H93</f>
        <v>0</v>
      </c>
      <c r="J94" s="160"/>
    </row>
    <row r="95" spans="1:10" ht="31.5">
      <c r="A95" s="88" t="str">
        <f>'Приложение 3'!A94</f>
        <v xml:space="preserve">Развитие автомобильных дорог местного значения на территории поселения </v>
      </c>
      <c r="B95" s="208" t="str">
        <f t="shared" si="4"/>
        <v>222</v>
      </c>
      <c r="C95" s="49">
        <v>4</v>
      </c>
      <c r="D95" s="49">
        <v>9</v>
      </c>
      <c r="E95" s="50" t="str">
        <f>'Приложение 3'!D94</f>
        <v>52.0.00.9Д010</v>
      </c>
      <c r="F95" s="51"/>
      <c r="G95" s="52">
        <f>'Приложение 3'!F94</f>
        <v>1686</v>
      </c>
      <c r="H95" s="52">
        <f>'Приложение 3'!G94</f>
        <v>2231</v>
      </c>
      <c r="I95" s="52">
        <f>'Приложение 3'!H94</f>
        <v>2274</v>
      </c>
      <c r="J95" s="160"/>
    </row>
    <row r="96" spans="1:10" ht="31.5">
      <c r="A96" s="88" t="str">
        <f>'Приложение 3'!A95</f>
        <v>Закупка товаров, работ и услуг для  государственных (муниципальных) нужд</v>
      </c>
      <c r="B96" s="208" t="str">
        <f t="shared" si="4"/>
        <v>222</v>
      </c>
      <c r="C96" s="49">
        <v>4</v>
      </c>
      <c r="D96" s="49">
        <v>9</v>
      </c>
      <c r="E96" s="50" t="str">
        <f>'Приложение 3'!D95</f>
        <v>52.0.00.9Д010</v>
      </c>
      <c r="F96" s="51">
        <v>200</v>
      </c>
      <c r="G96" s="52">
        <f>'Приложение 3'!F95</f>
        <v>1686</v>
      </c>
      <c r="H96" s="52">
        <f>'Приложение 3'!G95</f>
        <v>2231</v>
      </c>
      <c r="I96" s="52">
        <f>'Приложение 3'!H95</f>
        <v>2274</v>
      </c>
      <c r="J96" s="160"/>
    </row>
    <row r="97" spans="1:10" ht="31.5">
      <c r="A97" s="88" t="str">
        <f>'Приложение 3'!A96</f>
        <v>Иные закупки товаров, работ и услуг для обеспечения государственных (муниципальных) нужд</v>
      </c>
      <c r="B97" s="208" t="str">
        <f t="shared" si="4"/>
        <v>222</v>
      </c>
      <c r="C97" s="49">
        <v>4</v>
      </c>
      <c r="D97" s="49">
        <v>9</v>
      </c>
      <c r="E97" s="50" t="str">
        <f>'Приложение 3'!D96</f>
        <v>52.0.00.9Д010</v>
      </c>
      <c r="F97" s="51">
        <v>240</v>
      </c>
      <c r="G97" s="52">
        <f>'Приложение 3'!F96</f>
        <v>1686</v>
      </c>
      <c r="H97" s="52">
        <f>'Приложение 3'!G96</f>
        <v>2231</v>
      </c>
      <c r="I97" s="52">
        <f>'Приложение 3'!H96</f>
        <v>2274</v>
      </c>
      <c r="J97" s="160"/>
    </row>
    <row r="98" spans="1:10" ht="31.5">
      <c r="A98" s="88" t="str">
        <f>'Приложение 3'!A97</f>
        <v>Обеспечение безопасности дорожного движения на территории поселения</v>
      </c>
      <c r="B98" s="208" t="str">
        <f t="shared" si="4"/>
        <v>222</v>
      </c>
      <c r="C98" s="49">
        <v>4</v>
      </c>
      <c r="D98" s="49">
        <v>9</v>
      </c>
      <c r="E98" s="50" t="str">
        <f>'Приложение 3'!D97</f>
        <v>52.0.00.9Д020</v>
      </c>
      <c r="F98" s="51"/>
      <c r="G98" s="52">
        <f>'Приложение 3'!F97</f>
        <v>100</v>
      </c>
      <c r="H98" s="52">
        <f>'Приложение 3'!G97</f>
        <v>100</v>
      </c>
      <c r="I98" s="52">
        <f>'Приложение 3'!H97</f>
        <v>100</v>
      </c>
      <c r="J98" s="160"/>
    </row>
    <row r="99" spans="1:10" ht="31.5">
      <c r="A99" s="88" t="str">
        <f>'Приложение 3'!A98</f>
        <v>Закупка товаров, работ и услуг для  государственных (муниципальных) нужд</v>
      </c>
      <c r="B99" s="208" t="str">
        <f t="shared" si="4"/>
        <v>222</v>
      </c>
      <c r="C99" s="49">
        <v>4</v>
      </c>
      <c r="D99" s="49">
        <v>9</v>
      </c>
      <c r="E99" s="50" t="str">
        <f>'Приложение 3'!D98</f>
        <v>52.0.00.9Д020</v>
      </c>
      <c r="F99" s="51">
        <v>200</v>
      </c>
      <c r="G99" s="52">
        <f>'Приложение 3'!F98</f>
        <v>100</v>
      </c>
      <c r="H99" s="52">
        <f>'Приложение 3'!G98</f>
        <v>100</v>
      </c>
      <c r="I99" s="52">
        <f>'Приложение 3'!H98</f>
        <v>100</v>
      </c>
      <c r="J99" s="160"/>
    </row>
    <row r="100" spans="1:10" ht="31.5">
      <c r="A100" s="88" t="str">
        <f>'Приложение 3'!A99</f>
        <v>Иные закупки товаров, работ и услуг для обеспечения государственных (муниципальных) нужд</v>
      </c>
      <c r="B100" s="208" t="str">
        <f t="shared" si="4"/>
        <v>222</v>
      </c>
      <c r="C100" s="49">
        <v>4</v>
      </c>
      <c r="D100" s="49">
        <v>9</v>
      </c>
      <c r="E100" s="50" t="str">
        <f>'Приложение 3'!D99</f>
        <v>52.0.00.9Д020</v>
      </c>
      <c r="F100" s="51">
        <v>240</v>
      </c>
      <c r="G100" s="52">
        <f>'Приложение 3'!F99</f>
        <v>100</v>
      </c>
      <c r="H100" s="52">
        <f>'Приложение 3'!G99</f>
        <v>100</v>
      </c>
      <c r="I100" s="52">
        <f>'Приложение 3'!H99</f>
        <v>100</v>
      </c>
      <c r="J100" s="160"/>
    </row>
    <row r="101" spans="1:10" ht="63" hidden="1">
      <c r="A101" s="88" t="str">
        <f>'Приложение 3'!A100</f>
        <v>Обеспечение устойчивого функционирования автомобильных дорог местного значения и искусственных сооружений на них, а также улично-дорожной сети в муниципальных образованиях Новосибирской области</v>
      </c>
      <c r="B101" s="208" t="str">
        <f t="shared" si="4"/>
        <v>222</v>
      </c>
      <c r="C101" s="49">
        <v>4</v>
      </c>
      <c r="D101" s="49">
        <v>9</v>
      </c>
      <c r="E101" s="50" t="str">
        <f>'Приложение 3'!D100</f>
        <v>52.0.00.9Д160</v>
      </c>
      <c r="F101" s="51"/>
      <c r="G101" s="52">
        <f>'Приложение 3'!F100</f>
        <v>0</v>
      </c>
      <c r="H101" s="52">
        <f>'Приложение 3'!G100</f>
        <v>0</v>
      </c>
      <c r="I101" s="52">
        <f>'Приложение 3'!H100</f>
        <v>0</v>
      </c>
      <c r="J101" s="160"/>
    </row>
    <row r="102" spans="1:10" ht="31.5" hidden="1">
      <c r="A102" s="88" t="str">
        <f>'Приложение 3'!A101</f>
        <v>Закупка товаров, работ и услуг для  государственных (муниципальных) нужд</v>
      </c>
      <c r="B102" s="208" t="str">
        <f t="shared" si="4"/>
        <v>222</v>
      </c>
      <c r="C102" s="49">
        <v>4</v>
      </c>
      <c r="D102" s="49">
        <v>9</v>
      </c>
      <c r="E102" s="50" t="str">
        <f>'Приложение 3'!D101</f>
        <v>52.0.00.9Д160</v>
      </c>
      <c r="F102" s="51">
        <v>200</v>
      </c>
      <c r="G102" s="52">
        <f>'Приложение 3'!F101</f>
        <v>0</v>
      </c>
      <c r="H102" s="52">
        <f>'Приложение 3'!G101</f>
        <v>0</v>
      </c>
      <c r="I102" s="52">
        <f>'Приложение 3'!H101</f>
        <v>0</v>
      </c>
      <c r="J102" s="160"/>
    </row>
    <row r="103" spans="1:10" ht="31.5" hidden="1">
      <c r="A103" s="88" t="str">
        <f>'Приложение 3'!A102</f>
        <v>Иные закупки товаров, работ и услуг для обеспечения государственных (муниципальных) нужд</v>
      </c>
      <c r="B103" s="208" t="str">
        <f t="shared" si="4"/>
        <v>222</v>
      </c>
      <c r="C103" s="49">
        <v>4</v>
      </c>
      <c r="D103" s="49">
        <v>9</v>
      </c>
      <c r="E103" s="50" t="str">
        <f>'Приложение 3'!D102</f>
        <v>52.0.00.9Д160</v>
      </c>
      <c r="F103" s="51">
        <v>240</v>
      </c>
      <c r="G103" s="52">
        <f>'Приложение 3'!F102</f>
        <v>0</v>
      </c>
      <c r="H103" s="52">
        <f>'Приложение 3'!G102</f>
        <v>0</v>
      </c>
      <c r="I103" s="52">
        <f>'Приложение 3'!H102</f>
        <v>0</v>
      </c>
      <c r="J103" s="160"/>
    </row>
    <row r="104" spans="1:10" ht="47.25" hidden="1">
      <c r="A104" s="88" t="str">
        <f>'Приложение 3'!A103</f>
        <v>Финансовое обеспечение деятельности муниципальных образований Новосибирской области по управлению дорожным хозяйством</v>
      </c>
      <c r="B104" s="208" t="str">
        <f t="shared" si="4"/>
        <v>222</v>
      </c>
      <c r="C104" s="49">
        <v>4</v>
      </c>
      <c r="D104" s="49">
        <v>9</v>
      </c>
      <c r="E104" s="50" t="str">
        <f>'Приложение 3'!D103</f>
        <v>52.0.00.9Д880</v>
      </c>
      <c r="F104" s="51"/>
      <c r="G104" s="52">
        <f>'Приложение 3'!F103</f>
        <v>0</v>
      </c>
      <c r="H104" s="52">
        <f>'Приложение 3'!G103</f>
        <v>0</v>
      </c>
      <c r="I104" s="52">
        <f>'Приложение 3'!H103</f>
        <v>0</v>
      </c>
      <c r="J104" s="160"/>
    </row>
    <row r="105" spans="1:10" ht="18.75" hidden="1">
      <c r="A105" s="88" t="str">
        <f>'Приложение 3'!A104</f>
        <v>Иные бюджетные ассигнования</v>
      </c>
      <c r="B105" s="208" t="str">
        <f t="shared" si="4"/>
        <v>222</v>
      </c>
      <c r="C105" s="49">
        <v>4</v>
      </c>
      <c r="D105" s="49">
        <v>9</v>
      </c>
      <c r="E105" s="50" t="str">
        <f>'Приложение 3'!D104</f>
        <v>52.0.00.9Д880</v>
      </c>
      <c r="F105" s="51">
        <v>800</v>
      </c>
      <c r="G105" s="52">
        <f>'Приложение 3'!F104</f>
        <v>0</v>
      </c>
      <c r="H105" s="52">
        <f>'Приложение 3'!G104</f>
        <v>0</v>
      </c>
      <c r="I105" s="52">
        <f>'Приложение 3'!H104</f>
        <v>0</v>
      </c>
      <c r="J105" s="160"/>
    </row>
    <row r="106" spans="1:10" ht="18.75" hidden="1">
      <c r="A106" s="88" t="str">
        <f>'Приложение 3'!A105</f>
        <v xml:space="preserve">Уплата налогов, сборов и иных платежей </v>
      </c>
      <c r="B106" s="208" t="str">
        <f t="shared" si="4"/>
        <v>222</v>
      </c>
      <c r="C106" s="49">
        <v>4</v>
      </c>
      <c r="D106" s="49">
        <v>9</v>
      </c>
      <c r="E106" s="50" t="str">
        <f>'Приложение 3'!D105</f>
        <v>52.0.00.9Д880</v>
      </c>
      <c r="F106" s="51">
        <v>850</v>
      </c>
      <c r="G106" s="52">
        <f>'Приложение 3'!F105</f>
        <v>0</v>
      </c>
      <c r="H106" s="52">
        <f>'Приложение 3'!G105</f>
        <v>0</v>
      </c>
      <c r="I106" s="52">
        <f>'Приложение 3'!H105</f>
        <v>0</v>
      </c>
      <c r="J106" s="160"/>
    </row>
    <row r="107" spans="1:10" ht="18.75" hidden="1">
      <c r="A107" s="88" t="str">
        <f>'Приложение 3'!A106</f>
        <v>Софинанансирование инициативного проекта ""</v>
      </c>
      <c r="B107" s="208" t="str">
        <f t="shared" si="4"/>
        <v>222</v>
      </c>
      <c r="C107" s="49">
        <v>4</v>
      </c>
      <c r="D107" s="49">
        <v>9</v>
      </c>
      <c r="E107" s="50" t="str">
        <f>'Приложение 3'!D106</f>
        <v>52.0.00.S0240</v>
      </c>
      <c r="F107" s="51"/>
      <c r="G107" s="52">
        <f>'Приложение 3'!F106</f>
        <v>0</v>
      </c>
      <c r="H107" s="52">
        <f>'Приложение 3'!G106</f>
        <v>0</v>
      </c>
      <c r="I107" s="52">
        <f>'Приложение 3'!H106</f>
        <v>0</v>
      </c>
      <c r="J107" s="160"/>
    </row>
    <row r="108" spans="1:10" ht="31.5" hidden="1">
      <c r="A108" s="88" t="str">
        <f>'Приложение 3'!A107</f>
        <v>Закупка товаров, работ и услуг для  государственных (муниципальных) нужд</v>
      </c>
      <c r="B108" s="208" t="str">
        <f t="shared" si="4"/>
        <v>222</v>
      </c>
      <c r="C108" s="49">
        <v>4</v>
      </c>
      <c r="D108" s="49">
        <v>9</v>
      </c>
      <c r="E108" s="50" t="str">
        <f>'Приложение 3'!D107</f>
        <v>52.0.00.S0240</v>
      </c>
      <c r="F108" s="51">
        <v>200</v>
      </c>
      <c r="G108" s="52">
        <f>'Приложение 3'!F107</f>
        <v>0</v>
      </c>
      <c r="H108" s="52">
        <f>'Приложение 3'!G107</f>
        <v>0</v>
      </c>
      <c r="I108" s="52">
        <f>'Приложение 3'!H107</f>
        <v>0</v>
      </c>
      <c r="J108" s="160"/>
    </row>
    <row r="109" spans="1:10" ht="31.5" hidden="1">
      <c r="A109" s="88" t="str">
        <f>'Приложение 3'!A108</f>
        <v>Иные закупки товаров, работ и услуг для обеспечения государственных (муниципальных) нужд</v>
      </c>
      <c r="B109" s="208" t="str">
        <f t="shared" si="4"/>
        <v>222</v>
      </c>
      <c r="C109" s="49">
        <v>4</v>
      </c>
      <c r="D109" s="49">
        <v>9</v>
      </c>
      <c r="E109" s="50" t="str">
        <f>'Приложение 3'!D108</f>
        <v>52.0.00.S0240</v>
      </c>
      <c r="F109" s="51">
        <v>240</v>
      </c>
      <c r="G109" s="52">
        <f>'Приложение 3'!F108</f>
        <v>0</v>
      </c>
      <c r="H109" s="52">
        <f>'Приложение 3'!G108</f>
        <v>0</v>
      </c>
      <c r="I109" s="52">
        <f>'Приложение 3'!H108</f>
        <v>0</v>
      </c>
      <c r="J109" s="160"/>
    </row>
    <row r="110" spans="1:10" ht="31.5" hidden="1">
      <c r="A110" s="88" t="str">
        <f>'Приложение 3'!A109</f>
        <v>Софинансирование социально значимых проектов в сфере развития общественной инфраструктуры</v>
      </c>
      <c r="B110" s="208" t="str">
        <f t="shared" si="4"/>
        <v>222</v>
      </c>
      <c r="C110" s="49">
        <v>4</v>
      </c>
      <c r="D110" s="49">
        <v>9</v>
      </c>
      <c r="E110" s="50" t="str">
        <f>'Приложение 3'!D109</f>
        <v>52.0.00.S0370</v>
      </c>
      <c r="F110" s="51"/>
      <c r="G110" s="52">
        <f>'Приложение 3'!F109</f>
        <v>0</v>
      </c>
      <c r="H110" s="52">
        <f>'Приложение 3'!G109</f>
        <v>0</v>
      </c>
      <c r="I110" s="52">
        <f>'Приложение 3'!H109</f>
        <v>0</v>
      </c>
      <c r="J110" s="160"/>
    </row>
    <row r="111" spans="1:10" ht="31.5" hidden="1">
      <c r="A111" s="88" t="str">
        <f>'Приложение 3'!A110</f>
        <v>Закупка товаров, работ и услуг для  государственных (муниципальных) нужд</v>
      </c>
      <c r="B111" s="208" t="str">
        <f t="shared" si="4"/>
        <v>222</v>
      </c>
      <c r="C111" s="49">
        <v>4</v>
      </c>
      <c r="D111" s="49">
        <v>9</v>
      </c>
      <c r="E111" s="50" t="str">
        <f>'Приложение 3'!D110</f>
        <v>52.0.00.S0370</v>
      </c>
      <c r="F111" s="51">
        <v>200</v>
      </c>
      <c r="G111" s="52">
        <f>'Приложение 3'!F110</f>
        <v>0</v>
      </c>
      <c r="H111" s="52">
        <f>'Приложение 3'!G110</f>
        <v>0</v>
      </c>
      <c r="I111" s="52">
        <f>'Приложение 3'!H110</f>
        <v>0</v>
      </c>
      <c r="J111" s="160"/>
    </row>
    <row r="112" spans="1:10" ht="31.5" hidden="1">
      <c r="A112" s="88" t="str">
        <f>'Приложение 3'!A111</f>
        <v>Иные закупки товаров, работ и услуг для обеспечения государственных (муниципальных) нужд</v>
      </c>
      <c r="B112" s="208" t="str">
        <f t="shared" si="4"/>
        <v>222</v>
      </c>
      <c r="C112" s="49">
        <v>4</v>
      </c>
      <c r="D112" s="49">
        <v>9</v>
      </c>
      <c r="E112" s="50" t="str">
        <f>'Приложение 3'!D111</f>
        <v>52.0.00.S0370</v>
      </c>
      <c r="F112" s="51">
        <v>240</v>
      </c>
      <c r="G112" s="52">
        <f>'Приложение 3'!F111</f>
        <v>0</v>
      </c>
      <c r="H112" s="52">
        <f>'Приложение 3'!G111</f>
        <v>0</v>
      </c>
      <c r="I112" s="52">
        <f>'Приложение 3'!H111</f>
        <v>0</v>
      </c>
      <c r="J112" s="160"/>
    </row>
    <row r="113" spans="1:10" ht="47.25" hidden="1">
      <c r="A113" s="88" t="str">
        <f>'Приложение 3'!A112</f>
        <v>Софинансирование по устойчивому функционированию автомобильных дорог местного значения и исскуственных сооружений на них, а также улично-дорожной сети</v>
      </c>
      <c r="B113" s="208" t="str">
        <f t="shared" si="4"/>
        <v>222</v>
      </c>
      <c r="C113" s="49">
        <v>4</v>
      </c>
      <c r="D113" s="49">
        <v>9</v>
      </c>
      <c r="E113" s="50" t="str">
        <f>'Приложение 3'!D112</f>
        <v>52.0.00.SД160</v>
      </c>
      <c r="F113" s="51"/>
      <c r="G113" s="52">
        <f>'Приложение 3'!F112</f>
        <v>0</v>
      </c>
      <c r="H113" s="52">
        <f>'Приложение 3'!G112</f>
        <v>0</v>
      </c>
      <c r="I113" s="52">
        <f>'Приложение 3'!H112</f>
        <v>0</v>
      </c>
      <c r="J113" s="160"/>
    </row>
    <row r="114" spans="1:10" ht="31.5" hidden="1">
      <c r="A114" s="88" t="str">
        <f>'Приложение 3'!A113</f>
        <v>Закупка товаров, работ и услуг для  государственных (муниципальных) нужд</v>
      </c>
      <c r="B114" s="208" t="str">
        <f t="shared" si="4"/>
        <v>222</v>
      </c>
      <c r="C114" s="49">
        <v>4</v>
      </c>
      <c r="D114" s="49">
        <v>9</v>
      </c>
      <c r="E114" s="50" t="str">
        <f>'Приложение 3'!D113</f>
        <v>52.0.00.SД160</v>
      </c>
      <c r="F114" s="51">
        <v>200</v>
      </c>
      <c r="G114" s="52">
        <f>'Приложение 3'!F113</f>
        <v>0</v>
      </c>
      <c r="H114" s="52">
        <f>'Приложение 3'!G113</f>
        <v>0</v>
      </c>
      <c r="I114" s="52">
        <f>'Приложение 3'!H113</f>
        <v>0</v>
      </c>
      <c r="J114" s="160"/>
    </row>
    <row r="115" spans="1:10" ht="31.5" hidden="1">
      <c r="A115" s="88" t="str">
        <f>'Приложение 3'!A114</f>
        <v>Иные закупки товаров, работ и услуг для обеспечения государственных (муниципальных) нужд</v>
      </c>
      <c r="B115" s="208" t="str">
        <f t="shared" si="4"/>
        <v>222</v>
      </c>
      <c r="C115" s="49">
        <v>4</v>
      </c>
      <c r="D115" s="49">
        <v>9</v>
      </c>
      <c r="E115" s="50" t="str">
        <f>'Приложение 3'!D114</f>
        <v>52.0.00.SД160</v>
      </c>
      <c r="F115" s="51">
        <v>240</v>
      </c>
      <c r="G115" s="52">
        <f>'Приложение 3'!F114</f>
        <v>0</v>
      </c>
      <c r="H115" s="52">
        <f>'Приложение 3'!G114</f>
        <v>0</v>
      </c>
      <c r="I115" s="52">
        <f>'Приложение 3'!H114</f>
        <v>0</v>
      </c>
      <c r="J115" s="160"/>
    </row>
    <row r="116" spans="1:10" ht="47.25" hidden="1">
      <c r="A116" s="88" t="str">
        <f>'Приложение 3'!A115</f>
        <v>Софинансирование финансового обеспечения деятельности муниципальных образований Новосибирской области по управлению дорожным хозяйством</v>
      </c>
      <c r="B116" s="208" t="str">
        <f t="shared" si="4"/>
        <v>222</v>
      </c>
      <c r="C116" s="49">
        <v>4</v>
      </c>
      <c r="D116" s="49">
        <v>9</v>
      </c>
      <c r="E116" s="50" t="str">
        <f>'Приложение 3'!D115</f>
        <v>52.0.00.SД880</v>
      </c>
      <c r="F116" s="51"/>
      <c r="G116" s="52">
        <f>'Приложение 3'!F115</f>
        <v>0</v>
      </c>
      <c r="H116" s="52">
        <f>'Приложение 3'!G115</f>
        <v>0</v>
      </c>
      <c r="I116" s="52">
        <f>'Приложение 3'!H115</f>
        <v>0</v>
      </c>
      <c r="J116" s="160"/>
    </row>
    <row r="117" spans="1:10" ht="18.75" hidden="1">
      <c r="A117" s="88" t="str">
        <f>'Приложение 3'!A116</f>
        <v>Иные бюджетные ассигнования</v>
      </c>
      <c r="B117" s="208" t="str">
        <f t="shared" si="4"/>
        <v>222</v>
      </c>
      <c r="C117" s="49">
        <v>4</v>
      </c>
      <c r="D117" s="49">
        <v>9</v>
      </c>
      <c r="E117" s="50" t="str">
        <f>'Приложение 3'!D116</f>
        <v>52.0.00.SД880</v>
      </c>
      <c r="F117" s="51">
        <v>800</v>
      </c>
      <c r="G117" s="52">
        <f>'Приложение 3'!F116</f>
        <v>0</v>
      </c>
      <c r="H117" s="52">
        <f>'Приложение 3'!G116</f>
        <v>0</v>
      </c>
      <c r="I117" s="52">
        <f>'Приложение 3'!H116</f>
        <v>0</v>
      </c>
      <c r="J117" s="160"/>
    </row>
    <row r="118" spans="1:10" ht="18.75" hidden="1">
      <c r="A118" s="88" t="str">
        <f>'Приложение 3'!A117</f>
        <v xml:space="preserve">Уплата налогов, сборов и иных платежей </v>
      </c>
      <c r="B118" s="208" t="str">
        <f t="shared" si="4"/>
        <v>222</v>
      </c>
      <c r="C118" s="49">
        <v>4</v>
      </c>
      <c r="D118" s="49">
        <v>9</v>
      </c>
      <c r="E118" s="50" t="str">
        <f>'Приложение 3'!D117</f>
        <v>52.0.00.SД880</v>
      </c>
      <c r="F118" s="51">
        <v>850</v>
      </c>
      <c r="G118" s="52">
        <f>'Приложение 3'!F117</f>
        <v>0</v>
      </c>
      <c r="H118" s="52">
        <f>'Приложение 3'!G117</f>
        <v>0</v>
      </c>
      <c r="I118" s="52">
        <f>'Приложение 3'!H117</f>
        <v>0</v>
      </c>
      <c r="J118" s="160"/>
    </row>
    <row r="119" spans="1:10" ht="18.75" hidden="1">
      <c r="A119" s="41" t="str">
        <f>'Приложение 3'!A118</f>
        <v>Непрограммные направления бюджета</v>
      </c>
      <c r="B119" s="208" t="str">
        <f t="shared" si="4"/>
        <v>222</v>
      </c>
      <c r="C119" s="42">
        <v>4</v>
      </c>
      <c r="D119" s="42">
        <v>9</v>
      </c>
      <c r="E119" s="43" t="s">
        <v>179</v>
      </c>
      <c r="F119" s="44"/>
      <c r="G119" s="45">
        <f>'Приложение 3'!F118</f>
        <v>0</v>
      </c>
      <c r="H119" s="45">
        <f>'Приложение 3'!G118</f>
        <v>0</v>
      </c>
      <c r="I119" s="45">
        <f>'Приложение 3'!H118</f>
        <v>0</v>
      </c>
      <c r="J119" s="160"/>
    </row>
    <row r="120" spans="1:10" ht="47.25" hidden="1">
      <c r="A120" s="88" t="str">
        <f>'Приложение 3'!A119</f>
        <v xml:space="preserve">Мероприятия по развитию автомобильных дорог местного значения и обеспечение безопасности дорожного движения на территории поселения </v>
      </c>
      <c r="B120" s="208" t="str">
        <f t="shared" si="4"/>
        <v>222</v>
      </c>
      <c r="C120" s="49">
        <v>4</v>
      </c>
      <c r="D120" s="49">
        <v>9</v>
      </c>
      <c r="E120" s="50" t="s">
        <v>259</v>
      </c>
      <c r="F120" s="51"/>
      <c r="G120" s="52">
        <f>'Приложение 3'!F119</f>
        <v>0</v>
      </c>
      <c r="H120" s="52">
        <f>'Приложение 3'!G119</f>
        <v>0</v>
      </c>
      <c r="I120" s="52">
        <f>'Приложение 3'!H119</f>
        <v>0</v>
      </c>
      <c r="J120" s="160"/>
    </row>
    <row r="121" spans="1:10" ht="31.5" hidden="1">
      <c r="A121" s="88" t="str">
        <f>'Приложение 3'!A120</f>
        <v>Закупка товаров, работ и услуг для  государственных (муниципальных) нужд</v>
      </c>
      <c r="B121" s="208" t="str">
        <f t="shared" si="4"/>
        <v>222</v>
      </c>
      <c r="C121" s="49">
        <v>4</v>
      </c>
      <c r="D121" s="49">
        <v>9</v>
      </c>
      <c r="E121" s="50" t="s">
        <v>259</v>
      </c>
      <c r="F121" s="51">
        <v>200</v>
      </c>
      <c r="G121" s="52">
        <f>'Приложение 3'!F120</f>
        <v>0</v>
      </c>
      <c r="H121" s="52">
        <f>'Приложение 3'!G120</f>
        <v>0</v>
      </c>
      <c r="I121" s="52">
        <f>'Приложение 3'!H120</f>
        <v>0</v>
      </c>
      <c r="J121" s="160"/>
    </row>
    <row r="122" spans="1:10" ht="31.5" hidden="1">
      <c r="A122" s="88" t="str">
        <f>'Приложение 3'!A121</f>
        <v>Иные закупки товаров, работ и услуг для обеспечения государственных (муниципальных) нужд</v>
      </c>
      <c r="B122" s="208" t="str">
        <f t="shared" si="4"/>
        <v>222</v>
      </c>
      <c r="C122" s="49">
        <v>4</v>
      </c>
      <c r="D122" s="49">
        <v>9</v>
      </c>
      <c r="E122" s="50" t="s">
        <v>259</v>
      </c>
      <c r="F122" s="51">
        <v>240</v>
      </c>
      <c r="G122" s="52">
        <f>'Приложение 3'!F121</f>
        <v>0</v>
      </c>
      <c r="H122" s="52">
        <f>'Приложение 3'!G121</f>
        <v>0</v>
      </c>
      <c r="I122" s="52">
        <f>'Приложение 3'!H121</f>
        <v>0</v>
      </c>
      <c r="J122" s="160"/>
    </row>
    <row r="123" spans="1:10" ht="31.5" hidden="1">
      <c r="A123" s="88" t="str">
        <f>'Приложение 3'!A122</f>
        <v>Реализация социально значимых проектов в сфере развития общественной инфраструктуры</v>
      </c>
      <c r="B123" s="208" t="str">
        <f t="shared" si="4"/>
        <v>222</v>
      </c>
      <c r="C123" s="49">
        <v>4</v>
      </c>
      <c r="D123" s="49">
        <v>9</v>
      </c>
      <c r="E123" s="50" t="s">
        <v>260</v>
      </c>
      <c r="F123" s="51"/>
      <c r="G123" s="52">
        <f>'Приложение 3'!F122</f>
        <v>0</v>
      </c>
      <c r="H123" s="52">
        <f>'Приложение 3'!G122</f>
        <v>0</v>
      </c>
      <c r="I123" s="52">
        <f>'Приложение 3'!H122</f>
        <v>0</v>
      </c>
      <c r="J123" s="160"/>
    </row>
    <row r="124" spans="1:10" ht="31.5" hidden="1">
      <c r="A124" s="88" t="str">
        <f>'Приложение 3'!A123</f>
        <v>Закупка товаров, работ и услуг для  государственных (муниципальных) нужд</v>
      </c>
      <c r="B124" s="208" t="str">
        <f t="shared" si="4"/>
        <v>222</v>
      </c>
      <c r="C124" s="49">
        <v>4</v>
      </c>
      <c r="D124" s="49">
        <v>9</v>
      </c>
      <c r="E124" s="50" t="s">
        <v>260</v>
      </c>
      <c r="F124" s="51">
        <v>200</v>
      </c>
      <c r="G124" s="52">
        <f>'Приложение 3'!F123</f>
        <v>0</v>
      </c>
      <c r="H124" s="52">
        <f>'Приложение 3'!G123</f>
        <v>0</v>
      </c>
      <c r="I124" s="52">
        <f>'Приложение 3'!H123</f>
        <v>0</v>
      </c>
      <c r="J124" s="160"/>
    </row>
    <row r="125" spans="1:10" ht="31.5" hidden="1">
      <c r="A125" s="88" t="str">
        <f>'Приложение 3'!A124</f>
        <v>Иные закупки товаров, работ и услуг для обеспечения государственных (муниципальных) нужд</v>
      </c>
      <c r="B125" s="208" t="str">
        <f t="shared" si="4"/>
        <v>222</v>
      </c>
      <c r="C125" s="49">
        <v>4</v>
      </c>
      <c r="D125" s="49">
        <v>9</v>
      </c>
      <c r="E125" s="50" t="s">
        <v>260</v>
      </c>
      <c r="F125" s="51">
        <v>240</v>
      </c>
      <c r="G125" s="52">
        <f>'Приложение 3'!F124</f>
        <v>0</v>
      </c>
      <c r="H125" s="52">
        <f>'Приложение 3'!G124</f>
        <v>0</v>
      </c>
      <c r="I125" s="52">
        <f>'Приложение 3'!H124</f>
        <v>0</v>
      </c>
      <c r="J125" s="160"/>
    </row>
    <row r="126" spans="1:10" ht="31.5" hidden="1">
      <c r="A126" s="88" t="str">
        <f>'Приложение 3'!A125</f>
        <v>Софинансирование социально значимых проектов в сфере развития общественной инфраструктуры</v>
      </c>
      <c r="B126" s="208" t="str">
        <f t="shared" si="4"/>
        <v>222</v>
      </c>
      <c r="C126" s="49">
        <v>4</v>
      </c>
      <c r="D126" s="49">
        <v>9</v>
      </c>
      <c r="E126" s="50" t="s">
        <v>261</v>
      </c>
      <c r="F126" s="51"/>
      <c r="G126" s="52">
        <f>'Приложение 3'!F125</f>
        <v>0</v>
      </c>
      <c r="H126" s="52">
        <f>'Приложение 3'!G125</f>
        <v>0</v>
      </c>
      <c r="I126" s="52">
        <f>'Приложение 3'!H125</f>
        <v>0</v>
      </c>
      <c r="J126" s="160"/>
    </row>
    <row r="127" spans="1:10" ht="31.5" hidden="1">
      <c r="A127" s="88" t="str">
        <f>'Приложение 3'!A126</f>
        <v>Закупка товаров, работ и услуг для  государственных (муниципальных) нужд</v>
      </c>
      <c r="B127" s="208" t="str">
        <f t="shared" si="4"/>
        <v>222</v>
      </c>
      <c r="C127" s="49">
        <v>4</v>
      </c>
      <c r="D127" s="49">
        <v>9</v>
      </c>
      <c r="E127" s="50" t="s">
        <v>261</v>
      </c>
      <c r="F127" s="51">
        <v>200</v>
      </c>
      <c r="G127" s="52">
        <f>'Приложение 3'!F126</f>
        <v>0</v>
      </c>
      <c r="H127" s="52">
        <f>'Приложение 3'!G126</f>
        <v>0</v>
      </c>
      <c r="I127" s="52">
        <f>'Приложение 3'!H126</f>
        <v>0</v>
      </c>
      <c r="J127" s="160"/>
    </row>
    <row r="128" spans="1:10" ht="31.5" hidden="1">
      <c r="A128" s="88" t="str">
        <f>'Приложение 3'!A127</f>
        <v>Иные закупки товаров, работ и услуг для обеспечения государственных (муниципальных) нужд</v>
      </c>
      <c r="B128" s="208" t="str">
        <f t="shared" si="4"/>
        <v>222</v>
      </c>
      <c r="C128" s="49">
        <v>4</v>
      </c>
      <c r="D128" s="49">
        <v>9</v>
      </c>
      <c r="E128" s="50" t="s">
        <v>261</v>
      </c>
      <c r="F128" s="51">
        <v>240</v>
      </c>
      <c r="G128" s="52">
        <f>'Приложение 3'!F127</f>
        <v>0</v>
      </c>
      <c r="H128" s="52">
        <f>'Приложение 3'!G127</f>
        <v>0</v>
      </c>
      <c r="I128" s="52">
        <f>'Приложение 3'!H127</f>
        <v>0</v>
      </c>
      <c r="J128" s="160"/>
    </row>
    <row r="129" spans="1:10" ht="18.75">
      <c r="A129" s="41" t="str">
        <f>'Приложение 3'!A128</f>
        <v>Жилищно-коммунальное хозяйство</v>
      </c>
      <c r="B129" s="207" t="str">
        <f t="shared" si="4"/>
        <v>222</v>
      </c>
      <c r="C129" s="42">
        <v>5</v>
      </c>
      <c r="D129" s="42" t="s">
        <v>176</v>
      </c>
      <c r="E129" s="43" t="s">
        <v>176</v>
      </c>
      <c r="F129" s="44" t="s">
        <v>176</v>
      </c>
      <c r="G129" s="45">
        <f>'Приложение 3'!F128</f>
        <v>12240.016509999999</v>
      </c>
      <c r="H129" s="45">
        <f>'Приложение 3'!G128</f>
        <v>4361.5958499999997</v>
      </c>
      <c r="I129" s="45">
        <f>'Приложение 3'!H128</f>
        <v>4792.3108400000001</v>
      </c>
      <c r="J129" s="160"/>
    </row>
    <row r="130" spans="1:10" ht="18.75">
      <c r="A130" s="41" t="str">
        <f>'Приложение 3'!A129</f>
        <v>Жилищное хозяйство</v>
      </c>
      <c r="B130" s="207" t="str">
        <f t="shared" si="4"/>
        <v>222</v>
      </c>
      <c r="C130" s="42">
        <v>5</v>
      </c>
      <c r="D130" s="42">
        <v>1</v>
      </c>
      <c r="E130" s="43" t="s">
        <v>176</v>
      </c>
      <c r="F130" s="44" t="s">
        <v>176</v>
      </c>
      <c r="G130" s="45">
        <f>'Приложение 3'!F129</f>
        <v>13</v>
      </c>
      <c r="H130" s="45">
        <f>'Приложение 3'!G129</f>
        <v>20</v>
      </c>
      <c r="I130" s="45">
        <f>'Приложение 3'!H129</f>
        <v>20</v>
      </c>
      <c r="J130" s="160"/>
    </row>
    <row r="131" spans="1:10" ht="18.75">
      <c r="A131" s="88" t="str">
        <f>'Приложение 3'!A130</f>
        <v>Непрограммные направления расходов</v>
      </c>
      <c r="B131" s="208" t="str">
        <f t="shared" si="4"/>
        <v>222</v>
      </c>
      <c r="C131" s="49">
        <v>5</v>
      </c>
      <c r="D131" s="49">
        <v>1</v>
      </c>
      <c r="E131" s="50" t="s">
        <v>179</v>
      </c>
      <c r="F131" s="51"/>
      <c r="G131" s="52">
        <f>'Приложение 3'!F130</f>
        <v>13</v>
      </c>
      <c r="H131" s="52">
        <f>'Приложение 3'!G130</f>
        <v>20</v>
      </c>
      <c r="I131" s="52">
        <f>'Приложение 3'!H130</f>
        <v>20</v>
      </c>
      <c r="J131" s="160"/>
    </row>
    <row r="132" spans="1:10" ht="18.75" hidden="1">
      <c r="A132" s="88" t="str">
        <f>'Приложение 3'!A131</f>
        <v xml:space="preserve">Мероприятия в области жилищно-коммунального хозяйства </v>
      </c>
      <c r="B132" s="208" t="str">
        <f t="shared" si="4"/>
        <v>222</v>
      </c>
      <c r="C132" s="49">
        <v>5</v>
      </c>
      <c r="D132" s="49">
        <v>1</v>
      </c>
      <c r="E132" s="50" t="s">
        <v>266</v>
      </c>
      <c r="F132" s="51"/>
      <c r="G132" s="52">
        <f>'Приложение 3'!F131</f>
        <v>0</v>
      </c>
      <c r="H132" s="52">
        <f>'Приложение 3'!G131</f>
        <v>0</v>
      </c>
      <c r="I132" s="52">
        <f>'Приложение 3'!H131</f>
        <v>0</v>
      </c>
      <c r="J132" s="160"/>
    </row>
    <row r="133" spans="1:10" ht="31.5" hidden="1">
      <c r="A133" s="88" t="str">
        <f>'Приложение 3'!A132</f>
        <v>Закупка товаров, работ и услуг для  государственных (муниципальных) нужд</v>
      </c>
      <c r="B133" s="208" t="str">
        <f t="shared" si="4"/>
        <v>222</v>
      </c>
      <c r="C133" s="49">
        <v>5</v>
      </c>
      <c r="D133" s="49">
        <v>1</v>
      </c>
      <c r="E133" s="50" t="s">
        <v>266</v>
      </c>
      <c r="F133" s="51">
        <v>200</v>
      </c>
      <c r="G133" s="52">
        <f>'Приложение 3'!F132</f>
        <v>0</v>
      </c>
      <c r="H133" s="52">
        <f>'Приложение 3'!G132</f>
        <v>0</v>
      </c>
      <c r="I133" s="52">
        <f>'Приложение 3'!H132</f>
        <v>0</v>
      </c>
      <c r="J133" s="160"/>
    </row>
    <row r="134" spans="1:10" ht="31.5" hidden="1">
      <c r="A134" s="88" t="str">
        <f>'Приложение 3'!A133</f>
        <v>Иные закупки товаров, работ и услуг для обеспечения государственных (муниципальных) нужд</v>
      </c>
      <c r="B134" s="208" t="str">
        <f t="shared" si="4"/>
        <v>222</v>
      </c>
      <c r="C134" s="49">
        <v>5</v>
      </c>
      <c r="D134" s="49">
        <v>1</v>
      </c>
      <c r="E134" s="50" t="s">
        <v>266</v>
      </c>
      <c r="F134" s="51">
        <v>240</v>
      </c>
      <c r="G134" s="52">
        <f>'Приложение 3'!F133</f>
        <v>0</v>
      </c>
      <c r="H134" s="52">
        <f>'Приложение 3'!G133</f>
        <v>0</v>
      </c>
      <c r="I134" s="52">
        <f>'Приложение 3'!H133</f>
        <v>0</v>
      </c>
      <c r="J134" s="160"/>
    </row>
    <row r="135" spans="1:10" ht="18.75">
      <c r="A135" s="88" t="str">
        <f>'Приложение 3'!A134</f>
        <v>Иные мероприятия  в области жилищного хозяйства</v>
      </c>
      <c r="B135" s="208" t="str">
        <f t="shared" si="4"/>
        <v>222</v>
      </c>
      <c r="C135" s="49">
        <v>5</v>
      </c>
      <c r="D135" s="49">
        <v>1</v>
      </c>
      <c r="E135" s="50" t="s">
        <v>268</v>
      </c>
      <c r="F135" s="51"/>
      <c r="G135" s="52">
        <f>'Приложение 3'!F134</f>
        <v>13</v>
      </c>
      <c r="H135" s="52">
        <f>'Приложение 3'!G134</f>
        <v>20</v>
      </c>
      <c r="I135" s="52">
        <f>'Приложение 3'!H134</f>
        <v>20</v>
      </c>
      <c r="J135" s="160"/>
    </row>
    <row r="136" spans="1:10" ht="31.5">
      <c r="A136" s="88" t="str">
        <f>'Приложение 3'!A135</f>
        <v>Закупка товаров, работ и услуг для  государственных (муниципальных) нужд</v>
      </c>
      <c r="B136" s="208" t="str">
        <f t="shared" si="4"/>
        <v>222</v>
      </c>
      <c r="C136" s="49">
        <v>5</v>
      </c>
      <c r="D136" s="49">
        <v>1</v>
      </c>
      <c r="E136" s="50" t="s">
        <v>268</v>
      </c>
      <c r="F136" s="51">
        <v>200</v>
      </c>
      <c r="G136" s="52">
        <f>'Приложение 3'!F135</f>
        <v>13</v>
      </c>
      <c r="H136" s="52">
        <f>'Приложение 3'!G135</f>
        <v>20</v>
      </c>
      <c r="I136" s="52">
        <f>'Приложение 3'!H135</f>
        <v>20</v>
      </c>
      <c r="J136" s="160"/>
    </row>
    <row r="137" spans="1:10" ht="31.5">
      <c r="A137" s="88" t="str">
        <f>'Приложение 3'!A136</f>
        <v>Иные закупки товаров, работ и услуг для обеспечения государственных (муниципальных) нужд</v>
      </c>
      <c r="B137" s="208" t="str">
        <f t="shared" ref="B137:B200" si="5">B136</f>
        <v>222</v>
      </c>
      <c r="C137" s="49">
        <v>5</v>
      </c>
      <c r="D137" s="49">
        <v>1</v>
      </c>
      <c r="E137" s="50" t="s">
        <v>268</v>
      </c>
      <c r="F137" s="51">
        <v>240</v>
      </c>
      <c r="G137" s="52">
        <f>'Приложение 3'!F136</f>
        <v>13</v>
      </c>
      <c r="H137" s="52">
        <f>'Приложение 3'!G136</f>
        <v>20</v>
      </c>
      <c r="I137" s="52">
        <f>'Приложение 3'!H136</f>
        <v>20</v>
      </c>
      <c r="J137" s="160"/>
    </row>
    <row r="138" spans="1:10" ht="18.75" hidden="1">
      <c r="A138" s="41" t="str">
        <f>'Приложение 3'!A137</f>
        <v>Коммунальное хозяйство</v>
      </c>
      <c r="B138" s="207" t="str">
        <f t="shared" si="5"/>
        <v>222</v>
      </c>
      <c r="C138" s="42">
        <v>5</v>
      </c>
      <c r="D138" s="42">
        <v>2</v>
      </c>
      <c r="E138" s="43"/>
      <c r="F138" s="44" t="s">
        <v>176</v>
      </c>
      <c r="G138" s="45">
        <f>'Приложение 3'!F137</f>
        <v>0</v>
      </c>
      <c r="H138" s="45">
        <f>'Приложение 3'!G137</f>
        <v>0</v>
      </c>
      <c r="I138" s="45">
        <f>'Приложение 3'!H137</f>
        <v>0</v>
      </c>
      <c r="J138" s="160"/>
    </row>
    <row r="139" spans="1:10" ht="31.5" hidden="1">
      <c r="A139" s="41" t="str">
        <f>'Приложение 3'!A138</f>
        <v>Муниципальная программа "Газификация территории  _______ сельсовета</v>
      </c>
      <c r="B139" s="207" t="str">
        <f t="shared" si="5"/>
        <v>222</v>
      </c>
      <c r="C139" s="42">
        <v>5</v>
      </c>
      <c r="D139" s="42">
        <v>2</v>
      </c>
      <c r="E139" s="43" t="s">
        <v>271</v>
      </c>
      <c r="F139" s="44"/>
      <c r="G139" s="45">
        <f>'Приложение 3'!F138</f>
        <v>0</v>
      </c>
      <c r="H139" s="45">
        <f>'Приложение 3'!G138</f>
        <v>0</v>
      </c>
      <c r="I139" s="45">
        <f>'Приложение 3'!H138</f>
        <v>0</v>
      </c>
      <c r="J139" s="160"/>
    </row>
    <row r="140" spans="1:10" ht="18.75" hidden="1">
      <c r="A140" s="88" t="str">
        <f>'Приложение 3'!A139</f>
        <v>Мероприятия  "Газификация территории поселения"</v>
      </c>
      <c r="B140" s="208" t="str">
        <f t="shared" si="5"/>
        <v>222</v>
      </c>
      <c r="C140" s="49">
        <v>5</v>
      </c>
      <c r="D140" s="49">
        <v>2</v>
      </c>
      <c r="E140" s="50" t="s">
        <v>273</v>
      </c>
      <c r="F140" s="51"/>
      <c r="G140" s="52">
        <f>'Приложение 3'!F139</f>
        <v>0</v>
      </c>
      <c r="H140" s="52">
        <f>'Приложение 3'!G139</f>
        <v>0</v>
      </c>
      <c r="I140" s="52">
        <f>'Приложение 3'!H139</f>
        <v>0</v>
      </c>
      <c r="J140" s="160"/>
    </row>
    <row r="141" spans="1:10" ht="31.5" hidden="1">
      <c r="A141" s="88" t="str">
        <f>'Приложение 3'!A140</f>
        <v>Закупка товаров, работ и услуг для  государственных (муниципальных) нужд</v>
      </c>
      <c r="B141" s="208" t="str">
        <f t="shared" si="5"/>
        <v>222</v>
      </c>
      <c r="C141" s="49">
        <v>5</v>
      </c>
      <c r="D141" s="49">
        <v>2</v>
      </c>
      <c r="E141" s="50" t="s">
        <v>273</v>
      </c>
      <c r="F141" s="51">
        <v>200</v>
      </c>
      <c r="G141" s="52">
        <f>'Приложение 3'!F140</f>
        <v>0</v>
      </c>
      <c r="H141" s="52">
        <f>'Приложение 3'!G140</f>
        <v>0</v>
      </c>
      <c r="I141" s="52">
        <f>'Приложение 3'!H140</f>
        <v>0</v>
      </c>
      <c r="J141" s="160"/>
    </row>
    <row r="142" spans="1:10" ht="31.5" hidden="1">
      <c r="A142" s="88" t="str">
        <f>'Приложение 3'!A141</f>
        <v>Иные закупки товаров, работ и услуг для обеспечения государственных (муниципальных) нужд</v>
      </c>
      <c r="B142" s="208" t="str">
        <f t="shared" si="5"/>
        <v>222</v>
      </c>
      <c r="C142" s="49">
        <v>5</v>
      </c>
      <c r="D142" s="49">
        <v>2</v>
      </c>
      <c r="E142" s="50" t="s">
        <v>273</v>
      </c>
      <c r="F142" s="51">
        <v>240</v>
      </c>
      <c r="G142" s="52">
        <f>'Приложение 3'!F141</f>
        <v>0</v>
      </c>
      <c r="H142" s="52">
        <f>'Приложение 3'!G141</f>
        <v>0</v>
      </c>
      <c r="I142" s="52">
        <f>'Приложение 3'!H141</f>
        <v>0</v>
      </c>
      <c r="J142" s="160"/>
    </row>
    <row r="143" spans="1:10" ht="18.75" hidden="1">
      <c r="A143" s="41" t="str">
        <f>'Приложение 3'!A142</f>
        <v>Непрограммные направления бюджета</v>
      </c>
      <c r="B143" s="207" t="str">
        <f t="shared" si="5"/>
        <v>222</v>
      </c>
      <c r="C143" s="42">
        <v>5</v>
      </c>
      <c r="D143" s="42">
        <v>2</v>
      </c>
      <c r="E143" s="43" t="s">
        <v>179</v>
      </c>
      <c r="F143" s="44"/>
      <c r="G143" s="45">
        <f>'Приложение 3'!F142</f>
        <v>0</v>
      </c>
      <c r="H143" s="45">
        <f>'Приложение 3'!G142</f>
        <v>0</v>
      </c>
      <c r="I143" s="45">
        <f>'Приложение 3'!H142</f>
        <v>0</v>
      </c>
      <c r="J143" s="160"/>
    </row>
    <row r="144" spans="1:10" ht="18.75" hidden="1">
      <c r="A144" s="88" t="str">
        <f>'Приложение 3'!A143</f>
        <v>Мероприятия по газификации поселения</v>
      </c>
      <c r="B144" s="208" t="str">
        <f t="shared" si="5"/>
        <v>222</v>
      </c>
      <c r="C144" s="64">
        <v>5</v>
      </c>
      <c r="D144" s="64">
        <v>2</v>
      </c>
      <c r="E144" s="65" t="s">
        <v>275</v>
      </c>
      <c r="F144" s="66"/>
      <c r="G144" s="52">
        <f>'Приложение 3'!F143</f>
        <v>0</v>
      </c>
      <c r="H144" s="52">
        <f>'Приложение 3'!G143</f>
        <v>0</v>
      </c>
      <c r="I144" s="52">
        <f>'Приложение 3'!H143</f>
        <v>0</v>
      </c>
      <c r="J144" s="160"/>
    </row>
    <row r="145" spans="1:10" ht="31.5" hidden="1">
      <c r="A145" s="88" t="str">
        <f>'Приложение 3'!A144</f>
        <v>Закупка товаров, работ и услуг для  государственных (муниципальных) нужд</v>
      </c>
      <c r="B145" s="208" t="str">
        <f t="shared" si="5"/>
        <v>222</v>
      </c>
      <c r="C145" s="64">
        <v>5</v>
      </c>
      <c r="D145" s="64">
        <v>2</v>
      </c>
      <c r="E145" s="65" t="s">
        <v>275</v>
      </c>
      <c r="F145" s="66">
        <v>200</v>
      </c>
      <c r="G145" s="52">
        <f>'Приложение 3'!F144</f>
        <v>0</v>
      </c>
      <c r="H145" s="52">
        <f>'Приложение 3'!G144</f>
        <v>0</v>
      </c>
      <c r="I145" s="52">
        <f>'Приложение 3'!H144</f>
        <v>0</v>
      </c>
      <c r="J145" s="160"/>
    </row>
    <row r="146" spans="1:10" ht="31.5" hidden="1">
      <c r="A146" s="88" t="str">
        <f>'Приложение 3'!A145</f>
        <v>Иные закупки товаров, работ и услуг для обеспечения государственных (муниципальных) нужд</v>
      </c>
      <c r="B146" s="208" t="str">
        <f t="shared" si="5"/>
        <v>222</v>
      </c>
      <c r="C146" s="64">
        <v>5</v>
      </c>
      <c r="D146" s="64">
        <v>2</v>
      </c>
      <c r="E146" s="65" t="s">
        <v>275</v>
      </c>
      <c r="F146" s="66">
        <v>240</v>
      </c>
      <c r="G146" s="52">
        <f>'Приложение 3'!F145</f>
        <v>0</v>
      </c>
      <c r="H146" s="52">
        <f>'Приложение 3'!G145</f>
        <v>0</v>
      </c>
      <c r="I146" s="52">
        <f>'Приложение 3'!H145</f>
        <v>0</v>
      </c>
      <c r="J146" s="160"/>
    </row>
    <row r="147" spans="1:10" ht="18.75">
      <c r="A147" s="41" t="str">
        <f>'Приложение 3'!A146</f>
        <v>Благоустройство</v>
      </c>
      <c r="B147" s="207" t="str">
        <f t="shared" si="5"/>
        <v>222</v>
      </c>
      <c r="C147" s="42">
        <v>5</v>
      </c>
      <c r="D147" s="42">
        <v>3</v>
      </c>
      <c r="E147" s="43"/>
      <c r="F147" s="44"/>
      <c r="G147" s="45">
        <f>'Приложение 3'!F146</f>
        <v>12227.016509999999</v>
      </c>
      <c r="H147" s="45">
        <f>'Приложение 3'!G146</f>
        <v>4341.5958499999997</v>
      </c>
      <c r="I147" s="45">
        <f>'Приложение 3'!H146</f>
        <v>4772.3108400000001</v>
      </c>
      <c r="J147" s="160"/>
    </row>
    <row r="148" spans="1:10" ht="31.5">
      <c r="A148" s="41" t="str">
        <f>'Приложение 3'!A147</f>
        <v>Муниципальная программа "Благоустройство территории  Улыбинского сельсовета"</v>
      </c>
      <c r="B148" s="207" t="str">
        <f t="shared" si="5"/>
        <v>222</v>
      </c>
      <c r="C148" s="42">
        <v>5</v>
      </c>
      <c r="D148" s="42">
        <v>3</v>
      </c>
      <c r="E148" s="43" t="s">
        <v>278</v>
      </c>
      <c r="F148" s="44" t="s">
        <v>176</v>
      </c>
      <c r="G148" s="45">
        <f>'Приложение 3'!F147</f>
        <v>12227.016509999999</v>
      </c>
      <c r="H148" s="45">
        <f>'Приложение 3'!G147</f>
        <v>4341.5958499999997</v>
      </c>
      <c r="I148" s="45">
        <f>'Приложение 3'!H147</f>
        <v>4772.3108400000001</v>
      </c>
      <c r="J148" s="160"/>
    </row>
    <row r="149" spans="1:10" ht="47.25">
      <c r="A149" s="41" t="str">
        <f>'Приложение 3'!A148</f>
        <v>Подпрограмма "Уличное освещение" муниципальной программы "Благоустройство территории  Улыбинского сельсовета"</v>
      </c>
      <c r="B149" s="207" t="str">
        <f t="shared" si="5"/>
        <v>222</v>
      </c>
      <c r="C149" s="42">
        <v>5</v>
      </c>
      <c r="D149" s="42">
        <v>3</v>
      </c>
      <c r="E149" s="43" t="s">
        <v>280</v>
      </c>
      <c r="F149" s="44"/>
      <c r="G149" s="45">
        <f>'Приложение 3'!F148</f>
        <v>400</v>
      </c>
      <c r="H149" s="45">
        <f>'Приложение 3'!G148</f>
        <v>500</v>
      </c>
      <c r="I149" s="45">
        <f>'Приложение 3'!H148</f>
        <v>500</v>
      </c>
      <c r="J149" s="160"/>
    </row>
    <row r="150" spans="1:10" ht="31.5">
      <c r="A150" s="88" t="str">
        <f>'Приложение 3'!A149</f>
        <v>Мероприятие  "Уличное освещение" по благоустройству территории поселения</v>
      </c>
      <c r="B150" s="208" t="str">
        <f t="shared" si="5"/>
        <v>222</v>
      </c>
      <c r="C150" s="49">
        <v>5</v>
      </c>
      <c r="D150" s="49">
        <v>3</v>
      </c>
      <c r="E150" s="50" t="s">
        <v>282</v>
      </c>
      <c r="F150" s="51"/>
      <c r="G150" s="52">
        <f>'Приложение 3'!F149</f>
        <v>400</v>
      </c>
      <c r="H150" s="52">
        <f>'Приложение 3'!G149</f>
        <v>500</v>
      </c>
      <c r="I150" s="52">
        <f>'Приложение 3'!H149</f>
        <v>500</v>
      </c>
      <c r="J150" s="160"/>
    </row>
    <row r="151" spans="1:10" ht="31.5">
      <c r="A151" s="88" t="str">
        <f>'Приложение 3'!A150</f>
        <v>Закупка товаров, работ и услуг для  государственных (муниципальных) нужд</v>
      </c>
      <c r="B151" s="208" t="str">
        <f t="shared" si="5"/>
        <v>222</v>
      </c>
      <c r="C151" s="49">
        <v>5</v>
      </c>
      <c r="D151" s="49">
        <v>3</v>
      </c>
      <c r="E151" s="50" t="s">
        <v>282</v>
      </c>
      <c r="F151" s="51">
        <v>200</v>
      </c>
      <c r="G151" s="52">
        <f>'Приложение 3'!F150</f>
        <v>400</v>
      </c>
      <c r="H151" s="52">
        <f>'Приложение 3'!G150</f>
        <v>500</v>
      </c>
      <c r="I151" s="52">
        <f>'Приложение 3'!H150</f>
        <v>500</v>
      </c>
      <c r="J151" s="160"/>
    </row>
    <row r="152" spans="1:10" ht="31.5">
      <c r="A152" s="88" t="str">
        <f>'Приложение 3'!A151</f>
        <v>Иные закупки товаров, работ и услуг для обеспечения государственных (муниципальных) нужд</v>
      </c>
      <c r="B152" s="208" t="str">
        <f t="shared" si="5"/>
        <v>222</v>
      </c>
      <c r="C152" s="49">
        <v>5</v>
      </c>
      <c r="D152" s="49">
        <v>3</v>
      </c>
      <c r="E152" s="50" t="s">
        <v>282</v>
      </c>
      <c r="F152" s="51">
        <v>240</v>
      </c>
      <c r="G152" s="52">
        <f>'Приложение 3'!F151</f>
        <v>400</v>
      </c>
      <c r="H152" s="52">
        <f>'Приложение 3'!G151</f>
        <v>500</v>
      </c>
      <c r="I152" s="52">
        <f>'Приложение 3'!H151</f>
        <v>500</v>
      </c>
      <c r="J152" s="160"/>
    </row>
    <row r="153" spans="1:10" ht="18.75" hidden="1">
      <c r="A153" s="88" t="str">
        <f>'Приложение 3'!A152</f>
        <v>Обеспечение сбалансированности местных бюджетов</v>
      </c>
      <c r="B153" s="208" t="str">
        <f t="shared" si="5"/>
        <v>222</v>
      </c>
      <c r="C153" s="49">
        <v>5</v>
      </c>
      <c r="D153" s="49">
        <v>3</v>
      </c>
      <c r="E153" s="50" t="s">
        <v>283</v>
      </c>
      <c r="F153" s="51"/>
      <c r="G153" s="52">
        <f>'Приложение 3'!F152</f>
        <v>0</v>
      </c>
      <c r="H153" s="52">
        <f>'Приложение 3'!G152</f>
        <v>0</v>
      </c>
      <c r="I153" s="52">
        <f>'Приложение 3'!H152</f>
        <v>0</v>
      </c>
      <c r="J153" s="160"/>
    </row>
    <row r="154" spans="1:10" ht="31.5" hidden="1">
      <c r="A154" s="88" t="str">
        <f>'Приложение 3'!A153</f>
        <v>Закупка товаров, работ и услуг для  государственных (муниципальных) нужд</v>
      </c>
      <c r="B154" s="208" t="str">
        <f t="shared" si="5"/>
        <v>222</v>
      </c>
      <c r="C154" s="49">
        <v>5</v>
      </c>
      <c r="D154" s="49">
        <v>3</v>
      </c>
      <c r="E154" s="50" t="s">
        <v>283</v>
      </c>
      <c r="F154" s="51">
        <v>200</v>
      </c>
      <c r="G154" s="52">
        <f>'Приложение 3'!F153</f>
        <v>0</v>
      </c>
      <c r="H154" s="52">
        <f>'Приложение 3'!G153</f>
        <v>0</v>
      </c>
      <c r="I154" s="52">
        <f>'Приложение 3'!H153</f>
        <v>0</v>
      </c>
      <c r="J154" s="160"/>
    </row>
    <row r="155" spans="1:10" ht="31.5" hidden="1">
      <c r="A155" s="88" t="str">
        <f>'Приложение 3'!A154</f>
        <v>Иные закупки товаров, работ и услуг для обеспечения государственных (муниципальных) нужд</v>
      </c>
      <c r="B155" s="208" t="str">
        <f t="shared" si="5"/>
        <v>222</v>
      </c>
      <c r="C155" s="49">
        <v>5</v>
      </c>
      <c r="D155" s="49">
        <v>3</v>
      </c>
      <c r="E155" s="50" t="s">
        <v>283</v>
      </c>
      <c r="F155" s="51">
        <v>240</v>
      </c>
      <c r="G155" s="52">
        <f>'Приложение 3'!F154</f>
        <v>0</v>
      </c>
      <c r="H155" s="52">
        <f>'Приложение 3'!G154</f>
        <v>0</v>
      </c>
      <c r="I155" s="52">
        <f>'Приложение 3'!H154</f>
        <v>0</v>
      </c>
      <c r="J155" s="160"/>
    </row>
    <row r="156" spans="1:10" ht="31.5" hidden="1">
      <c r="A156" s="41" t="str">
        <f>'Приложение 3'!A155</f>
        <v>Подпрограмма "Озеленение" муниципальной программы "Благоустройство территории __________ сельсовета</v>
      </c>
      <c r="B156" s="207" t="str">
        <f t="shared" si="5"/>
        <v>222</v>
      </c>
      <c r="C156" s="42">
        <v>5</v>
      </c>
      <c r="D156" s="42">
        <v>3</v>
      </c>
      <c r="E156" s="43" t="s">
        <v>285</v>
      </c>
      <c r="F156" s="44"/>
      <c r="G156" s="45">
        <f>'Приложение 3'!F155</f>
        <v>0</v>
      </c>
      <c r="H156" s="45">
        <f>'Приложение 3'!G155</f>
        <v>0</v>
      </c>
      <c r="I156" s="45">
        <f>'Приложение 3'!H155</f>
        <v>0</v>
      </c>
      <c r="J156" s="160"/>
    </row>
    <row r="157" spans="1:10" ht="31.5" hidden="1">
      <c r="A157" s="88" t="str">
        <f>'Приложение 3'!A156</f>
        <v>Мероприятие "Озеленение" по благоустройству территории поселения</v>
      </c>
      <c r="B157" s="208" t="str">
        <f t="shared" si="5"/>
        <v>222</v>
      </c>
      <c r="C157" s="49">
        <v>5</v>
      </c>
      <c r="D157" s="49">
        <v>3</v>
      </c>
      <c r="E157" s="50" t="s">
        <v>287</v>
      </c>
      <c r="F157" s="51"/>
      <c r="G157" s="52">
        <f>'Приложение 3'!F156</f>
        <v>0</v>
      </c>
      <c r="H157" s="52">
        <f>'Приложение 3'!G156</f>
        <v>0</v>
      </c>
      <c r="I157" s="52">
        <f>'Приложение 3'!H156</f>
        <v>0</v>
      </c>
      <c r="J157" s="160"/>
    </row>
    <row r="158" spans="1:10" ht="31.5" hidden="1">
      <c r="A158" s="88" t="str">
        <f>'Приложение 3'!A157</f>
        <v>Закупка товаров, работ и услуг для  государственных (муниципальных) нужд</v>
      </c>
      <c r="B158" s="208" t="str">
        <f t="shared" si="5"/>
        <v>222</v>
      </c>
      <c r="C158" s="49">
        <v>5</v>
      </c>
      <c r="D158" s="49">
        <v>3</v>
      </c>
      <c r="E158" s="50" t="s">
        <v>287</v>
      </c>
      <c r="F158" s="51">
        <v>200</v>
      </c>
      <c r="G158" s="52">
        <f>'Приложение 3'!F157</f>
        <v>0</v>
      </c>
      <c r="H158" s="52">
        <f>'Приложение 3'!G157</f>
        <v>0</v>
      </c>
      <c r="I158" s="52">
        <f>'Приложение 3'!H157</f>
        <v>0</v>
      </c>
      <c r="J158" s="160"/>
    </row>
    <row r="159" spans="1:10" ht="31.5" hidden="1">
      <c r="A159" s="88" t="str">
        <f>'Приложение 3'!A158</f>
        <v>Иные закупки товаров, работ и услуг для обеспечения государственных (муниципальных) нужд</v>
      </c>
      <c r="B159" s="208" t="str">
        <f t="shared" si="5"/>
        <v>222</v>
      </c>
      <c r="C159" s="49">
        <v>5</v>
      </c>
      <c r="D159" s="49">
        <v>3</v>
      </c>
      <c r="E159" s="50" t="s">
        <v>287</v>
      </c>
      <c r="F159" s="51">
        <v>240</v>
      </c>
      <c r="G159" s="52">
        <f>'Приложение 3'!F158</f>
        <v>0</v>
      </c>
      <c r="H159" s="52">
        <f>'Приложение 3'!G158</f>
        <v>0</v>
      </c>
      <c r="I159" s="52">
        <f>'Приложение 3'!H158</f>
        <v>0</v>
      </c>
      <c r="J159" s="160"/>
    </row>
    <row r="160" spans="1:10" ht="47.25" hidden="1">
      <c r="A160" s="41" t="str">
        <f>'Приложение 3'!A159</f>
        <v>Подпрограмма "Организация и содержание мест захоронения" муниципальной программы "Благоустройство территории  Улыбинского сельсовета"</v>
      </c>
      <c r="B160" s="207" t="str">
        <f t="shared" si="5"/>
        <v>222</v>
      </c>
      <c r="C160" s="42">
        <v>5</v>
      </c>
      <c r="D160" s="42">
        <v>3</v>
      </c>
      <c r="E160" s="43" t="s">
        <v>289</v>
      </c>
      <c r="F160" s="44"/>
      <c r="G160" s="45">
        <f>'Приложение 3'!F159</f>
        <v>0</v>
      </c>
      <c r="H160" s="45">
        <f>'Приложение 3'!G159</f>
        <v>0</v>
      </c>
      <c r="I160" s="45">
        <f>'Приложение 3'!H159</f>
        <v>0</v>
      </c>
      <c r="J160" s="160"/>
    </row>
    <row r="161" spans="1:10" ht="31.5" hidden="1">
      <c r="A161" s="88" t="str">
        <f>'Приложение 3'!A160</f>
        <v>Мероприятие "Организация и содержание мест захоронения" по благоустройству территории поселения</v>
      </c>
      <c r="B161" s="208" t="str">
        <f t="shared" si="5"/>
        <v>222</v>
      </c>
      <c r="C161" s="49">
        <v>5</v>
      </c>
      <c r="D161" s="49">
        <v>3</v>
      </c>
      <c r="E161" s="50" t="s">
        <v>291</v>
      </c>
      <c r="F161" s="51"/>
      <c r="G161" s="52">
        <f>'Приложение 3'!F160</f>
        <v>0</v>
      </c>
      <c r="H161" s="52">
        <f>'Приложение 3'!G160</f>
        <v>0</v>
      </c>
      <c r="I161" s="52">
        <f>'Приложение 3'!H160</f>
        <v>0</v>
      </c>
      <c r="J161" s="160"/>
    </row>
    <row r="162" spans="1:10" ht="31.5" hidden="1">
      <c r="A162" s="88" t="str">
        <f>'Приложение 3'!A161</f>
        <v>Закупка товаров, работ и услуг для  государственных (муниципальных) нужд</v>
      </c>
      <c r="B162" s="208" t="str">
        <f t="shared" si="5"/>
        <v>222</v>
      </c>
      <c r="C162" s="49">
        <v>5</v>
      </c>
      <c r="D162" s="49">
        <v>3</v>
      </c>
      <c r="E162" s="50" t="s">
        <v>291</v>
      </c>
      <c r="F162" s="51">
        <v>200</v>
      </c>
      <c r="G162" s="52">
        <f>'Приложение 3'!F161</f>
        <v>0</v>
      </c>
      <c r="H162" s="52">
        <f>'Приложение 3'!G161</f>
        <v>0</v>
      </c>
      <c r="I162" s="52">
        <f>'Приложение 3'!H161</f>
        <v>0</v>
      </c>
      <c r="J162" s="160"/>
    </row>
    <row r="163" spans="1:10" ht="31.5" hidden="1">
      <c r="A163" s="88" t="str">
        <f>'Приложение 3'!A162</f>
        <v>Иные закупки товаров, работ и услуг для обеспечения государственных (муниципальных) нужд</v>
      </c>
      <c r="B163" s="208" t="str">
        <f t="shared" si="5"/>
        <v>222</v>
      </c>
      <c r="C163" s="49">
        <v>5</v>
      </c>
      <c r="D163" s="49">
        <v>3</v>
      </c>
      <c r="E163" s="50" t="s">
        <v>291</v>
      </c>
      <c r="F163" s="51">
        <v>240</v>
      </c>
      <c r="G163" s="52">
        <f>'Приложение 3'!F162</f>
        <v>0</v>
      </c>
      <c r="H163" s="52">
        <f>'Приложение 3'!G162</f>
        <v>0</v>
      </c>
      <c r="I163" s="52">
        <f>'Приложение 3'!H162</f>
        <v>0</v>
      </c>
      <c r="J163" s="160"/>
    </row>
    <row r="164" spans="1:10" ht="63">
      <c r="A164" s="41" t="str">
        <f>'Приложение 3'!A163</f>
        <v>Подпрограмма "Прочие мероприятия по благоустройству территории сельского поселения" муниципальной программы "Благоустройство территории  Улыбинского сельсовета"</v>
      </c>
      <c r="B164" s="207" t="str">
        <f t="shared" si="5"/>
        <v>222</v>
      </c>
      <c r="C164" s="42">
        <v>5</v>
      </c>
      <c r="D164" s="42">
        <v>3</v>
      </c>
      <c r="E164" s="43" t="s">
        <v>293</v>
      </c>
      <c r="F164" s="44"/>
      <c r="G164" s="45">
        <f>'Приложение 3'!F163</f>
        <v>11827.016509999999</v>
      </c>
      <c r="H164" s="45">
        <f>'Приложение 3'!G163</f>
        <v>3841.5958500000002</v>
      </c>
      <c r="I164" s="45">
        <f>'Приложение 3'!H163</f>
        <v>4272.3108400000001</v>
      </c>
      <c r="J164" s="160"/>
    </row>
    <row r="165" spans="1:10" ht="31.5" hidden="1">
      <c r="A165" s="88" t="str">
        <f>'Приложение 3'!A164</f>
        <v xml:space="preserve">Мероприятие  "Прочие мероприятия по благоустройству территории сельских поселений" </v>
      </c>
      <c r="B165" s="208" t="str">
        <f t="shared" si="5"/>
        <v>222</v>
      </c>
      <c r="C165" s="49">
        <v>5</v>
      </c>
      <c r="D165" s="49">
        <v>3</v>
      </c>
      <c r="E165" s="50" t="s">
        <v>295</v>
      </c>
      <c r="F165" s="51"/>
      <c r="G165" s="52">
        <f>'Приложение 3'!F164</f>
        <v>8971.4</v>
      </c>
      <c r="H165" s="52">
        <f>'Приложение 3'!G164</f>
        <v>1100</v>
      </c>
      <c r="I165" s="52">
        <f>'Приложение 3'!H164</f>
        <v>1500</v>
      </c>
      <c r="J165" s="160"/>
    </row>
    <row r="166" spans="1:10" ht="31.5" hidden="1">
      <c r="A166" s="88" t="str">
        <f>'Приложение 3'!A165</f>
        <v>Закупка товаров, работ и услуг для  государственных (муниципальных) нужд</v>
      </c>
      <c r="B166" s="208" t="str">
        <f t="shared" si="5"/>
        <v>222</v>
      </c>
      <c r="C166" s="49">
        <v>5</v>
      </c>
      <c r="D166" s="49">
        <v>3</v>
      </c>
      <c r="E166" s="50" t="s">
        <v>295</v>
      </c>
      <c r="F166" s="51">
        <v>200</v>
      </c>
      <c r="G166" s="52">
        <f>'Приложение 3'!F165</f>
        <v>8971.4</v>
      </c>
      <c r="H166" s="52">
        <f>'Приложение 3'!G165</f>
        <v>1100</v>
      </c>
      <c r="I166" s="52">
        <f>'Приложение 3'!H165</f>
        <v>1500</v>
      </c>
      <c r="J166" s="160"/>
    </row>
    <row r="167" spans="1:10" ht="31.5" hidden="1">
      <c r="A167" s="88" t="str">
        <f>'Приложение 3'!A166</f>
        <v>Иные закупки товаров, работ и услуг для обеспечения государственных (муниципальных) нужд</v>
      </c>
      <c r="B167" s="208" t="str">
        <f t="shared" si="5"/>
        <v>222</v>
      </c>
      <c r="C167" s="49">
        <v>5</v>
      </c>
      <c r="D167" s="49">
        <v>3</v>
      </c>
      <c r="E167" s="50" t="s">
        <v>295</v>
      </c>
      <c r="F167" s="51">
        <v>240</v>
      </c>
      <c r="G167" s="52">
        <f>'Приложение 3'!F166</f>
        <v>8971.4</v>
      </c>
      <c r="H167" s="52">
        <f>'Приложение 3'!G166</f>
        <v>1100</v>
      </c>
      <c r="I167" s="52">
        <f>'Приложение 3'!H166</f>
        <v>1500</v>
      </c>
      <c r="J167" s="160"/>
    </row>
    <row r="168" spans="1:10" ht="18.75" hidden="1">
      <c r="A168" s="88" t="str">
        <f>'Приложение 3'!A167</f>
        <v>Реализация инициативных проектов</v>
      </c>
      <c r="B168" s="208" t="str">
        <f t="shared" si="5"/>
        <v>222</v>
      </c>
      <c r="C168" s="49">
        <v>5</v>
      </c>
      <c r="D168" s="49">
        <v>3</v>
      </c>
      <c r="E168" s="50" t="s">
        <v>297</v>
      </c>
      <c r="F168" s="51"/>
      <c r="G168" s="52">
        <f>'Приложение 3'!F167</f>
        <v>0</v>
      </c>
      <c r="H168" s="52">
        <f>'Приложение 3'!G167</f>
        <v>0</v>
      </c>
      <c r="I168" s="52">
        <f>'Приложение 3'!H167</f>
        <v>0</v>
      </c>
      <c r="J168" s="160"/>
    </row>
    <row r="169" spans="1:10" ht="31.5" hidden="1">
      <c r="A169" s="88" t="str">
        <f>'Приложение 3'!A168</f>
        <v>Закупка товаров, работ и услуг для  государственных (муниципальных) нужд</v>
      </c>
      <c r="B169" s="208" t="str">
        <f t="shared" si="5"/>
        <v>222</v>
      </c>
      <c r="C169" s="49">
        <v>5</v>
      </c>
      <c r="D169" s="49">
        <v>3</v>
      </c>
      <c r="E169" s="50" t="s">
        <v>297</v>
      </c>
      <c r="F169" s="51">
        <v>200</v>
      </c>
      <c r="G169" s="52">
        <f>'Приложение 3'!F168</f>
        <v>0</v>
      </c>
      <c r="H169" s="52">
        <f>'Приложение 3'!G168</f>
        <v>0</v>
      </c>
      <c r="I169" s="52">
        <f>'Приложение 3'!H168</f>
        <v>0</v>
      </c>
      <c r="J169" s="160"/>
    </row>
    <row r="170" spans="1:10" ht="31.5" hidden="1">
      <c r="A170" s="88" t="str">
        <f>'Приложение 3'!A169</f>
        <v>Иные закупки товаров, работ и услуг для обеспечения государственных (муниципальных) нужд</v>
      </c>
      <c r="B170" s="208" t="str">
        <f t="shared" si="5"/>
        <v>222</v>
      </c>
      <c r="C170" s="49">
        <v>5</v>
      </c>
      <c r="D170" s="49">
        <v>3</v>
      </c>
      <c r="E170" s="50" t="s">
        <v>297</v>
      </c>
      <c r="F170" s="51">
        <v>240</v>
      </c>
      <c r="G170" s="52">
        <f>'Приложение 3'!F169</f>
        <v>0</v>
      </c>
      <c r="H170" s="52">
        <f>'Приложение 3'!G169</f>
        <v>0</v>
      </c>
      <c r="I170" s="52">
        <f>'Приложение 3'!H169</f>
        <v>0</v>
      </c>
      <c r="J170" s="160"/>
    </row>
    <row r="171" spans="1:10" ht="31.5" hidden="1">
      <c r="A171" s="88" t="str">
        <f>'Приложение 3'!A170</f>
        <v>Реализация социально значимых проектов в сфере развития общественной инфраструктуры</v>
      </c>
      <c r="B171" s="208" t="str">
        <f t="shared" si="5"/>
        <v>222</v>
      </c>
      <c r="C171" s="49">
        <v>5</v>
      </c>
      <c r="D171" s="49">
        <v>3</v>
      </c>
      <c r="E171" s="50" t="s">
        <v>298</v>
      </c>
      <c r="F171" s="51"/>
      <c r="G171" s="52">
        <f>'Приложение 3'!F170</f>
        <v>0</v>
      </c>
      <c r="H171" s="52">
        <f>'Приложение 3'!G170</f>
        <v>0</v>
      </c>
      <c r="I171" s="52">
        <f>'Приложение 3'!H170</f>
        <v>0</v>
      </c>
      <c r="J171" s="160"/>
    </row>
    <row r="172" spans="1:10" ht="31.5" hidden="1">
      <c r="A172" s="88" t="str">
        <f>'Приложение 3'!A171</f>
        <v>Закупка товаров, работ и услуг для  государственных (муниципальных) нужд</v>
      </c>
      <c r="B172" s="208" t="str">
        <f t="shared" si="5"/>
        <v>222</v>
      </c>
      <c r="C172" s="49">
        <v>5</v>
      </c>
      <c r="D172" s="49">
        <v>3</v>
      </c>
      <c r="E172" s="50" t="s">
        <v>298</v>
      </c>
      <c r="F172" s="51">
        <v>200</v>
      </c>
      <c r="G172" s="52">
        <f>'Приложение 3'!F171</f>
        <v>0</v>
      </c>
      <c r="H172" s="52">
        <f>'Приложение 3'!G171</f>
        <v>0</v>
      </c>
      <c r="I172" s="52">
        <f>'Приложение 3'!H171</f>
        <v>0</v>
      </c>
      <c r="J172" s="160"/>
    </row>
    <row r="173" spans="1:10" ht="31.5" hidden="1">
      <c r="A173" s="88" t="str">
        <f>'Приложение 3'!A172</f>
        <v>Иные закупки товаров, работ и услуг для обеспечения государственных (муниципальных) нужд</v>
      </c>
      <c r="B173" s="208" t="str">
        <f t="shared" si="5"/>
        <v>222</v>
      </c>
      <c r="C173" s="49">
        <v>5</v>
      </c>
      <c r="D173" s="49">
        <v>3</v>
      </c>
      <c r="E173" s="50" t="s">
        <v>298</v>
      </c>
      <c r="F173" s="51">
        <v>240</v>
      </c>
      <c r="G173" s="52">
        <f>'Приложение 3'!F172</f>
        <v>0</v>
      </c>
      <c r="H173" s="52">
        <f>'Приложение 3'!G172</f>
        <v>0</v>
      </c>
      <c r="I173" s="52">
        <f>'Приложение 3'!H172</f>
        <v>0</v>
      </c>
      <c r="J173" s="160"/>
    </row>
    <row r="174" spans="1:10" ht="18.75" hidden="1">
      <c r="A174" s="88" t="str">
        <f>'Приложение 3'!A173</f>
        <v>Обеспечение сбалансированности местных бюджетов</v>
      </c>
      <c r="B174" s="208" t="str">
        <f t="shared" si="5"/>
        <v>222</v>
      </c>
      <c r="C174" s="49">
        <v>5</v>
      </c>
      <c r="D174" s="49">
        <v>3</v>
      </c>
      <c r="E174" s="50" t="s">
        <v>299</v>
      </c>
      <c r="F174" s="51"/>
      <c r="G174" s="52">
        <f>'Приложение 3'!F173</f>
        <v>0</v>
      </c>
      <c r="H174" s="52">
        <f>'Приложение 3'!G173</f>
        <v>0</v>
      </c>
      <c r="I174" s="52">
        <f>'Приложение 3'!H173</f>
        <v>0</v>
      </c>
      <c r="J174" s="160"/>
    </row>
    <row r="175" spans="1:10" ht="31.5" hidden="1">
      <c r="A175" s="88" t="str">
        <f>'Приложение 3'!A174</f>
        <v>Закупка товаров, работ и услуг для  государственных (муниципальных) нужд</v>
      </c>
      <c r="B175" s="208" t="str">
        <f t="shared" si="5"/>
        <v>222</v>
      </c>
      <c r="C175" s="49">
        <v>5</v>
      </c>
      <c r="D175" s="49">
        <v>3</v>
      </c>
      <c r="E175" s="50" t="s">
        <v>299</v>
      </c>
      <c r="F175" s="51">
        <v>200</v>
      </c>
      <c r="G175" s="52">
        <f>'Приложение 3'!F174</f>
        <v>0</v>
      </c>
      <c r="H175" s="52">
        <f>'Приложение 3'!G174</f>
        <v>0</v>
      </c>
      <c r="I175" s="52">
        <f>'Приложение 3'!H174</f>
        <v>0</v>
      </c>
      <c r="J175" s="160"/>
    </row>
    <row r="176" spans="1:10" ht="31.5" hidden="1">
      <c r="A176" s="88" t="str">
        <f>'Приложение 3'!A175</f>
        <v>Иные закупки товаров, работ и услуг для обеспечения государственных (муниципальных) нужд</v>
      </c>
      <c r="B176" s="208" t="str">
        <f t="shared" si="5"/>
        <v>222</v>
      </c>
      <c r="C176" s="49">
        <v>5</v>
      </c>
      <c r="D176" s="49">
        <v>3</v>
      </c>
      <c r="E176" s="50" t="s">
        <v>299</v>
      </c>
      <c r="F176" s="51">
        <v>240</v>
      </c>
      <c r="G176" s="52">
        <f>'Приложение 3'!F175</f>
        <v>0</v>
      </c>
      <c r="H176" s="52">
        <f>'Приложение 3'!G175</f>
        <v>0</v>
      </c>
      <c r="I176" s="52">
        <f>'Приложение 3'!H175</f>
        <v>0</v>
      </c>
      <c r="J176" s="160"/>
    </row>
    <row r="177" spans="1:10" ht="18.75" hidden="1">
      <c r="A177" s="88" t="str">
        <f>'Приложение 3'!A176</f>
        <v>Софинанансирование инициативных проектов</v>
      </c>
      <c r="B177" s="208" t="str">
        <f t="shared" si="5"/>
        <v>222</v>
      </c>
      <c r="C177" s="49">
        <v>5</v>
      </c>
      <c r="D177" s="49">
        <v>3</v>
      </c>
      <c r="E177" s="50" t="s">
        <v>301</v>
      </c>
      <c r="F177" s="51"/>
      <c r="G177" s="52">
        <f>'Приложение 3'!F176</f>
        <v>0</v>
      </c>
      <c r="H177" s="52">
        <f>'Приложение 3'!G176</f>
        <v>0</v>
      </c>
      <c r="I177" s="52">
        <f>'Приложение 3'!H176</f>
        <v>0</v>
      </c>
      <c r="J177" s="160"/>
    </row>
    <row r="178" spans="1:10" ht="31.5" hidden="1">
      <c r="A178" s="88" t="str">
        <f>'Приложение 3'!A177</f>
        <v>Закупка товаров, работ и услуг для  государственных (муниципальных) нужд</v>
      </c>
      <c r="B178" s="208" t="str">
        <f t="shared" si="5"/>
        <v>222</v>
      </c>
      <c r="C178" s="49">
        <v>5</v>
      </c>
      <c r="D178" s="49">
        <v>3</v>
      </c>
      <c r="E178" s="50" t="s">
        <v>301</v>
      </c>
      <c r="F178" s="51">
        <v>200</v>
      </c>
      <c r="G178" s="52">
        <f>'Приложение 3'!F177</f>
        <v>0</v>
      </c>
      <c r="H178" s="52">
        <f>'Приложение 3'!G177</f>
        <v>0</v>
      </c>
      <c r="I178" s="52">
        <f>'Приложение 3'!H177</f>
        <v>0</v>
      </c>
      <c r="J178" s="160"/>
    </row>
    <row r="179" spans="1:10" ht="31.5" hidden="1">
      <c r="A179" s="88" t="str">
        <f>'Приложение 3'!A178</f>
        <v>Иные закупки товаров, работ и услуг для обеспечения государственных (муниципальных) нужд</v>
      </c>
      <c r="B179" s="208" t="str">
        <f t="shared" si="5"/>
        <v>222</v>
      </c>
      <c r="C179" s="49">
        <v>5</v>
      </c>
      <c r="D179" s="49">
        <v>3</v>
      </c>
      <c r="E179" s="50" t="s">
        <v>301</v>
      </c>
      <c r="F179" s="51">
        <v>240</v>
      </c>
      <c r="G179" s="52">
        <f>'Приложение 3'!F178</f>
        <v>0</v>
      </c>
      <c r="H179" s="52">
        <f>'Приложение 3'!G178</f>
        <v>0</v>
      </c>
      <c r="I179" s="52">
        <f>'Приложение 3'!H178</f>
        <v>0</v>
      </c>
      <c r="J179" s="160"/>
    </row>
    <row r="180" spans="1:10" ht="31.5" hidden="1">
      <c r="A180" s="88" t="str">
        <f>'Приложение 3'!A179</f>
        <v>Софинансирование социально значимых проектов в сфере развития общественной инфраструктуры</v>
      </c>
      <c r="B180" s="208" t="str">
        <f t="shared" si="5"/>
        <v>222</v>
      </c>
      <c r="C180" s="49">
        <v>5</v>
      </c>
      <c r="D180" s="49">
        <v>3</v>
      </c>
      <c r="E180" s="50" t="s">
        <v>302</v>
      </c>
      <c r="F180" s="51"/>
      <c r="G180" s="52">
        <f>'Приложение 3'!F179</f>
        <v>0</v>
      </c>
      <c r="H180" s="52">
        <f>'Приложение 3'!G179</f>
        <v>0</v>
      </c>
      <c r="I180" s="52">
        <f>'Приложение 3'!H179</f>
        <v>0</v>
      </c>
      <c r="J180" s="160"/>
    </row>
    <row r="181" spans="1:10" ht="31.5" hidden="1">
      <c r="A181" s="88" t="str">
        <f>'Приложение 3'!A180</f>
        <v>Закупка товаров, работ и услуг для  государственных (муниципальных) нужд</v>
      </c>
      <c r="B181" s="208" t="str">
        <f t="shared" si="5"/>
        <v>222</v>
      </c>
      <c r="C181" s="49">
        <v>5</v>
      </c>
      <c r="D181" s="49">
        <v>3</v>
      </c>
      <c r="E181" s="50" t="s">
        <v>302</v>
      </c>
      <c r="F181" s="51">
        <v>200</v>
      </c>
      <c r="G181" s="52">
        <f>'Приложение 3'!F180</f>
        <v>0</v>
      </c>
      <c r="H181" s="52">
        <f>'Приложение 3'!G180</f>
        <v>0</v>
      </c>
      <c r="I181" s="52">
        <f>'Приложение 3'!H180</f>
        <v>0</v>
      </c>
      <c r="J181" s="160"/>
    </row>
    <row r="182" spans="1:10" ht="31.5" hidden="1">
      <c r="A182" s="88" t="str">
        <f>'Приложение 3'!A181</f>
        <v>Иные закупки товаров, работ и услуг для обеспечения государственных (муниципальных) нужд</v>
      </c>
      <c r="B182" s="208" t="str">
        <f t="shared" si="5"/>
        <v>222</v>
      </c>
      <c r="C182" s="49">
        <v>5</v>
      </c>
      <c r="D182" s="49">
        <v>3</v>
      </c>
      <c r="E182" s="50" t="s">
        <v>302</v>
      </c>
      <c r="F182" s="51">
        <v>240</v>
      </c>
      <c r="G182" s="52">
        <f>'Приложение 3'!F181</f>
        <v>0</v>
      </c>
      <c r="H182" s="52">
        <f>'Приложение 3'!G181</f>
        <v>0</v>
      </c>
      <c r="I182" s="52">
        <f>'Приложение 3'!H181</f>
        <v>0</v>
      </c>
      <c r="J182" s="160"/>
    </row>
    <row r="183" spans="1:10" s="74" customFormat="1" ht="31.5">
      <c r="A183" s="41" t="str">
        <f>'Приложение 3'!A182</f>
        <v>Реализация мероприятий в рамках регионального проекта "Формирование комфортной городской среды"</v>
      </c>
      <c r="B183" s="207" t="str">
        <f t="shared" si="5"/>
        <v>222</v>
      </c>
      <c r="C183" s="42">
        <v>5</v>
      </c>
      <c r="D183" s="42">
        <v>3</v>
      </c>
      <c r="E183" s="72" t="str">
        <f>'Приложение 3'!D182</f>
        <v>58.4.И4.00000</v>
      </c>
      <c r="F183" s="44"/>
      <c r="G183" s="45">
        <f>'Приложение 3'!F182</f>
        <v>2855.6165099999998</v>
      </c>
      <c r="H183" s="45">
        <f>'Приложение 3'!G182</f>
        <v>2741.5958500000002</v>
      </c>
      <c r="I183" s="45">
        <f>'Приложение 3'!H182</f>
        <v>2772.3108400000001</v>
      </c>
      <c r="J183" s="151"/>
    </row>
    <row r="184" spans="1:10" s="74" customFormat="1" ht="18.75">
      <c r="A184" s="41" t="str">
        <f>'Приложение 3'!A183</f>
        <v>Формирование современной городской среды</v>
      </c>
      <c r="B184" s="207" t="str">
        <f>B180</f>
        <v>222</v>
      </c>
      <c r="C184" s="42">
        <v>5</v>
      </c>
      <c r="D184" s="42">
        <v>3</v>
      </c>
      <c r="E184" s="72" t="str">
        <f>'Приложение 3'!D183</f>
        <v>58.4.И4.55550</v>
      </c>
      <c r="F184" s="44"/>
      <c r="G184" s="45">
        <f>'Приложение 3'!F183</f>
        <v>2855.6165099999998</v>
      </c>
      <c r="H184" s="45">
        <f>'Приложение 3'!G183</f>
        <v>2741.5958500000002</v>
      </c>
      <c r="I184" s="45">
        <f>'Приложение 3'!H183</f>
        <v>2772.3108400000001</v>
      </c>
      <c r="J184" s="151"/>
    </row>
    <row r="185" spans="1:10" ht="31.5">
      <c r="A185" s="88" t="str">
        <f>'Приложение 3'!A184</f>
        <v>Закупка товаров, работ и услуг для обеспечения государственных (муниципальных) нужд</v>
      </c>
      <c r="B185" s="208" t="str">
        <f t="shared" si="5"/>
        <v>222</v>
      </c>
      <c r="C185" s="49">
        <v>5</v>
      </c>
      <c r="D185" s="49">
        <v>3</v>
      </c>
      <c r="E185" s="80" t="str">
        <f>'Приложение 3'!D184</f>
        <v>58.4.И4.55550</v>
      </c>
      <c r="F185" s="51">
        <v>200</v>
      </c>
      <c r="G185" s="52">
        <f>'Приложение 3'!F184</f>
        <v>2855.6165099999998</v>
      </c>
      <c r="H185" s="52">
        <f>'Приложение 3'!G184</f>
        <v>2741.5958500000002</v>
      </c>
      <c r="I185" s="52">
        <f>'Приложение 3'!H184</f>
        <v>2772.3108400000001</v>
      </c>
      <c r="J185" s="160"/>
    </row>
    <row r="186" spans="1:10" ht="31.5">
      <c r="A186" s="88" t="str">
        <f>'Приложение 3'!A185</f>
        <v>Иные закупки товаров, работ и услуг для обеспечения государственных (муниципальных) нужд</v>
      </c>
      <c r="B186" s="208" t="str">
        <f t="shared" si="5"/>
        <v>222</v>
      </c>
      <c r="C186" s="49">
        <v>5</v>
      </c>
      <c r="D186" s="49">
        <v>3</v>
      </c>
      <c r="E186" s="80" t="str">
        <f>'Приложение 3'!D185</f>
        <v>58.4.И4.55550</v>
      </c>
      <c r="F186" s="51">
        <v>240</v>
      </c>
      <c r="G186" s="52">
        <f>'Приложение 3'!F185</f>
        <v>2855.6165099999998</v>
      </c>
      <c r="H186" s="52">
        <f>'Приложение 3'!G185</f>
        <v>2741.5958500000002</v>
      </c>
      <c r="I186" s="52">
        <f>'Приложение 3'!H185</f>
        <v>2772.3108400000001</v>
      </c>
      <c r="J186" s="160"/>
    </row>
    <row r="187" spans="1:10" ht="18.75" hidden="1">
      <c r="A187" s="41" t="str">
        <f>'Приложение 3'!A186</f>
        <v>Непрограммные направления бюджета</v>
      </c>
      <c r="B187" s="207" t="str">
        <f>B182</f>
        <v>222</v>
      </c>
      <c r="C187" s="42">
        <v>5</v>
      </c>
      <c r="D187" s="42">
        <v>3</v>
      </c>
      <c r="E187" s="43" t="s">
        <v>179</v>
      </c>
      <c r="F187" s="44" t="s">
        <v>176</v>
      </c>
      <c r="G187" s="45">
        <f>'Приложение 3'!F186</f>
        <v>0</v>
      </c>
      <c r="H187" s="45">
        <f>'Приложение 3'!G186</f>
        <v>0</v>
      </c>
      <c r="I187" s="45">
        <f>'Приложение 3'!H186</f>
        <v>0</v>
      </c>
      <c r="J187" s="160"/>
    </row>
    <row r="188" spans="1:10" ht="18.75" hidden="1">
      <c r="A188" s="88" t="str">
        <f>'Приложение 3'!A187</f>
        <v>Уличное освещение</v>
      </c>
      <c r="B188" s="208" t="str">
        <f t="shared" si="5"/>
        <v>222</v>
      </c>
      <c r="C188" s="49">
        <v>5</v>
      </c>
      <c r="D188" s="49">
        <v>3</v>
      </c>
      <c r="E188" s="50" t="s">
        <v>309</v>
      </c>
      <c r="F188" s="51"/>
      <c r="G188" s="52">
        <f>'Приложение 3'!F187</f>
        <v>0</v>
      </c>
      <c r="H188" s="52">
        <f>'Приложение 3'!G187</f>
        <v>0</v>
      </c>
      <c r="I188" s="52">
        <f>'Приложение 3'!H187</f>
        <v>0</v>
      </c>
      <c r="J188" s="160"/>
    </row>
    <row r="189" spans="1:10" ht="31.5" hidden="1">
      <c r="A189" s="88" t="str">
        <f>'Приложение 3'!A188</f>
        <v>Закупка товаров, работ и услуг для  государственных (муниципальных) нужд</v>
      </c>
      <c r="B189" s="208" t="str">
        <f t="shared" si="5"/>
        <v>222</v>
      </c>
      <c r="C189" s="49">
        <v>5</v>
      </c>
      <c r="D189" s="49">
        <v>3</v>
      </c>
      <c r="E189" s="50" t="s">
        <v>309</v>
      </c>
      <c r="F189" s="51">
        <v>200</v>
      </c>
      <c r="G189" s="52">
        <f>'Приложение 3'!F188</f>
        <v>0</v>
      </c>
      <c r="H189" s="52">
        <f>'Приложение 3'!G188</f>
        <v>0</v>
      </c>
      <c r="I189" s="52">
        <f>'Приложение 3'!H188</f>
        <v>0</v>
      </c>
      <c r="J189" s="160"/>
    </row>
    <row r="190" spans="1:10" ht="31.5" hidden="1">
      <c r="A190" s="88" t="str">
        <f>'Приложение 3'!A189</f>
        <v>Иные закупки товаров, работ и услуг для обеспечения государственных (муниципальных) нужд</v>
      </c>
      <c r="B190" s="208" t="str">
        <f t="shared" si="5"/>
        <v>222</v>
      </c>
      <c r="C190" s="49">
        <v>5</v>
      </c>
      <c r="D190" s="49">
        <v>3</v>
      </c>
      <c r="E190" s="50" t="s">
        <v>309</v>
      </c>
      <c r="F190" s="51">
        <v>240</v>
      </c>
      <c r="G190" s="52">
        <f>'Приложение 3'!F189</f>
        <v>0</v>
      </c>
      <c r="H190" s="52">
        <f>'Приложение 3'!G189</f>
        <v>0</v>
      </c>
      <c r="I190" s="52">
        <f>'Приложение 3'!H189</f>
        <v>0</v>
      </c>
      <c r="J190" s="160"/>
    </row>
    <row r="191" spans="1:10" ht="18.75" hidden="1">
      <c r="A191" s="88" t="str">
        <f>'Приложение 3'!A190</f>
        <v>Озеленение</v>
      </c>
      <c r="B191" s="208" t="str">
        <f t="shared" si="5"/>
        <v>222</v>
      </c>
      <c r="C191" s="49">
        <v>5</v>
      </c>
      <c r="D191" s="49">
        <v>3</v>
      </c>
      <c r="E191" s="50" t="s">
        <v>311</v>
      </c>
      <c r="F191" s="51"/>
      <c r="G191" s="52">
        <f>'Приложение 3'!F190</f>
        <v>0</v>
      </c>
      <c r="H191" s="52">
        <f>'Приложение 3'!G190</f>
        <v>0</v>
      </c>
      <c r="I191" s="52">
        <f>'Приложение 3'!H190</f>
        <v>0</v>
      </c>
      <c r="J191" s="160"/>
    </row>
    <row r="192" spans="1:10" ht="31.5" hidden="1">
      <c r="A192" s="88" t="str">
        <f>'Приложение 3'!A191</f>
        <v>Закупка товаров, работ и услуг для  государственных (муниципальных) нужд</v>
      </c>
      <c r="B192" s="208" t="str">
        <f t="shared" si="5"/>
        <v>222</v>
      </c>
      <c r="C192" s="49">
        <v>5</v>
      </c>
      <c r="D192" s="49">
        <v>3</v>
      </c>
      <c r="E192" s="50" t="s">
        <v>311</v>
      </c>
      <c r="F192" s="51">
        <v>200</v>
      </c>
      <c r="G192" s="52">
        <f>'Приложение 3'!F191</f>
        <v>0</v>
      </c>
      <c r="H192" s="52">
        <f>'Приложение 3'!G191</f>
        <v>0</v>
      </c>
      <c r="I192" s="52">
        <f>'Приложение 3'!H191</f>
        <v>0</v>
      </c>
      <c r="J192" s="160"/>
    </row>
    <row r="193" spans="1:10" ht="31.5" hidden="1">
      <c r="A193" s="88" t="str">
        <f>'Приложение 3'!A192</f>
        <v>Иные закупки товаров, работ и услуг для обеспечения государственных (муниципальных) нужд</v>
      </c>
      <c r="B193" s="208" t="str">
        <f t="shared" si="5"/>
        <v>222</v>
      </c>
      <c r="C193" s="49">
        <v>5</v>
      </c>
      <c r="D193" s="49">
        <v>3</v>
      </c>
      <c r="E193" s="50" t="s">
        <v>311</v>
      </c>
      <c r="F193" s="51">
        <v>240</v>
      </c>
      <c r="G193" s="52">
        <f>'Приложение 3'!F192</f>
        <v>0</v>
      </c>
      <c r="H193" s="52">
        <f>'Приложение 3'!G192</f>
        <v>0</v>
      </c>
      <c r="I193" s="52">
        <f>'Приложение 3'!H192</f>
        <v>0</v>
      </c>
      <c r="J193" s="160"/>
    </row>
    <row r="194" spans="1:10" ht="18.75" hidden="1">
      <c r="A194" s="88" t="str">
        <f>'Приложение 3'!A193</f>
        <v>Организация и содержание мест захоронения</v>
      </c>
      <c r="B194" s="208" t="str">
        <f t="shared" si="5"/>
        <v>222</v>
      </c>
      <c r="C194" s="49">
        <v>5</v>
      </c>
      <c r="D194" s="49">
        <v>3</v>
      </c>
      <c r="E194" s="50" t="s">
        <v>313</v>
      </c>
      <c r="F194" s="51"/>
      <c r="G194" s="52">
        <f>'Приложение 3'!F193</f>
        <v>0</v>
      </c>
      <c r="H194" s="52">
        <f>'Приложение 3'!G193</f>
        <v>0</v>
      </c>
      <c r="I194" s="52">
        <f>'Приложение 3'!H193</f>
        <v>0</v>
      </c>
      <c r="J194" s="160"/>
    </row>
    <row r="195" spans="1:10" ht="31.5" hidden="1">
      <c r="A195" s="88" t="str">
        <f>'Приложение 3'!A194</f>
        <v>Закупка товаров, работ и услуг для  государственных (муниципальных) нужд</v>
      </c>
      <c r="B195" s="208" t="str">
        <f t="shared" si="5"/>
        <v>222</v>
      </c>
      <c r="C195" s="49">
        <v>5</v>
      </c>
      <c r="D195" s="49">
        <v>3</v>
      </c>
      <c r="E195" s="50" t="s">
        <v>313</v>
      </c>
      <c r="F195" s="51">
        <v>200</v>
      </c>
      <c r="G195" s="52">
        <f>'Приложение 3'!F194</f>
        <v>0</v>
      </c>
      <c r="H195" s="52">
        <f>'Приложение 3'!G194</f>
        <v>0</v>
      </c>
      <c r="I195" s="52">
        <f>'Приложение 3'!H194</f>
        <v>0</v>
      </c>
      <c r="J195" s="160"/>
    </row>
    <row r="196" spans="1:10" ht="31.5" hidden="1">
      <c r="A196" s="88" t="str">
        <f>'Приложение 3'!A195</f>
        <v>Иные закупки товаров, работ и услуг для обеспечения государственных (муниципальных) нужд</v>
      </c>
      <c r="B196" s="208" t="str">
        <f t="shared" si="5"/>
        <v>222</v>
      </c>
      <c r="C196" s="49">
        <v>5</v>
      </c>
      <c r="D196" s="49">
        <v>3</v>
      </c>
      <c r="E196" s="50" t="s">
        <v>313</v>
      </c>
      <c r="F196" s="51">
        <v>240</v>
      </c>
      <c r="G196" s="52">
        <f>'Приложение 3'!F195</f>
        <v>0</v>
      </c>
      <c r="H196" s="52">
        <f>'Приложение 3'!G195</f>
        <v>0</v>
      </c>
      <c r="I196" s="52">
        <f>'Приложение 3'!H195</f>
        <v>0</v>
      </c>
      <c r="J196" s="160"/>
    </row>
    <row r="197" spans="1:10" ht="18.75" hidden="1">
      <c r="A197" s="88" t="str">
        <f>'Приложение 3'!A196</f>
        <v>Прочие мероприятия по благоустройству территории поселения</v>
      </c>
      <c r="B197" s="208" t="str">
        <f t="shared" si="5"/>
        <v>222</v>
      </c>
      <c r="C197" s="49">
        <v>5</v>
      </c>
      <c r="D197" s="49">
        <v>3</v>
      </c>
      <c r="E197" s="50" t="s">
        <v>315</v>
      </c>
      <c r="F197" s="51"/>
      <c r="G197" s="52">
        <f>'Приложение 3'!F196</f>
        <v>0</v>
      </c>
      <c r="H197" s="52">
        <f>'Приложение 3'!G196</f>
        <v>0</v>
      </c>
      <c r="I197" s="52">
        <f>'Приложение 3'!H196</f>
        <v>0</v>
      </c>
      <c r="J197" s="160"/>
    </row>
    <row r="198" spans="1:10" ht="31.5" hidden="1">
      <c r="A198" s="88" t="str">
        <f>'Приложение 3'!A197</f>
        <v>Закупка товаров, работ и услуг для  государственных (муниципальных) нужд</v>
      </c>
      <c r="B198" s="208" t="str">
        <f t="shared" si="5"/>
        <v>222</v>
      </c>
      <c r="C198" s="49">
        <v>5</v>
      </c>
      <c r="D198" s="49">
        <v>3</v>
      </c>
      <c r="E198" s="50" t="s">
        <v>315</v>
      </c>
      <c r="F198" s="51">
        <v>200</v>
      </c>
      <c r="G198" s="52">
        <f>'Приложение 3'!F197</f>
        <v>0</v>
      </c>
      <c r="H198" s="52">
        <f>'Приложение 3'!G197</f>
        <v>0</v>
      </c>
      <c r="I198" s="52">
        <f>'Приложение 3'!H197</f>
        <v>0</v>
      </c>
      <c r="J198" s="160"/>
    </row>
    <row r="199" spans="1:10" ht="31.5" hidden="1">
      <c r="A199" s="88" t="str">
        <f>'Приложение 3'!A198</f>
        <v>Иные закупки товаров, работ и услуг для обеспечения государственных (муниципальных) нужд</v>
      </c>
      <c r="B199" s="208" t="str">
        <f t="shared" si="5"/>
        <v>222</v>
      </c>
      <c r="C199" s="49">
        <v>5</v>
      </c>
      <c r="D199" s="49">
        <v>3</v>
      </c>
      <c r="E199" s="50" t="s">
        <v>315</v>
      </c>
      <c r="F199" s="51">
        <v>240</v>
      </c>
      <c r="G199" s="52">
        <f>'Приложение 3'!F198</f>
        <v>0</v>
      </c>
      <c r="H199" s="52">
        <f>'Приложение 3'!G198</f>
        <v>0</v>
      </c>
      <c r="I199" s="52">
        <f>'Приложение 3'!H198</f>
        <v>0</v>
      </c>
      <c r="J199" s="160"/>
    </row>
    <row r="200" spans="1:10" ht="31.5" hidden="1">
      <c r="A200" s="88" t="str">
        <f>'Приложение 3'!A199</f>
        <v>Реализация мероприятий в рамках регионального проекта "Формирование комфортной городской среды"</v>
      </c>
      <c r="B200" s="208" t="str">
        <f t="shared" si="5"/>
        <v>222</v>
      </c>
      <c r="C200" s="49">
        <v>5</v>
      </c>
      <c r="D200" s="49">
        <v>3</v>
      </c>
      <c r="E200" s="50" t="s">
        <v>316</v>
      </c>
      <c r="F200" s="51"/>
      <c r="G200" s="52">
        <f>'Приложение 3'!F199</f>
        <v>0</v>
      </c>
      <c r="H200" s="52">
        <f>'Приложение 3'!G199</f>
        <v>0</v>
      </c>
      <c r="I200" s="52">
        <f>'Приложение 3'!H199</f>
        <v>0</v>
      </c>
      <c r="J200" s="160"/>
    </row>
    <row r="201" spans="1:10" ht="18.75" hidden="1">
      <c r="A201" s="88" t="str">
        <f>'Приложение 3'!A200</f>
        <v>Благоустройство общественных пространств</v>
      </c>
      <c r="B201" s="208" t="str">
        <f t="shared" ref="B201:B264" si="6">B200</f>
        <v>222</v>
      </c>
      <c r="C201" s="49">
        <v>5</v>
      </c>
      <c r="D201" s="49">
        <v>3</v>
      </c>
      <c r="E201" s="50" t="s">
        <v>318</v>
      </c>
      <c r="F201" s="51"/>
      <c r="G201" s="52">
        <f>'Приложение 3'!F200</f>
        <v>0</v>
      </c>
      <c r="H201" s="52">
        <f>'Приложение 3'!G200</f>
        <v>0</v>
      </c>
      <c r="I201" s="52">
        <f>'Приложение 3'!H200</f>
        <v>0</v>
      </c>
      <c r="J201" s="160"/>
    </row>
    <row r="202" spans="1:10" ht="31.5" hidden="1">
      <c r="A202" s="88" t="str">
        <f>'Приложение 3'!A201</f>
        <v>Закупка товаров, работ и услуг для  государственных (муниципальных) нужд</v>
      </c>
      <c r="B202" s="208" t="str">
        <f t="shared" si="6"/>
        <v>222</v>
      </c>
      <c r="C202" s="49">
        <v>5</v>
      </c>
      <c r="D202" s="49">
        <v>3</v>
      </c>
      <c r="E202" s="50" t="s">
        <v>318</v>
      </c>
      <c r="F202" s="51">
        <v>200</v>
      </c>
      <c r="G202" s="52">
        <f>'Приложение 3'!F201</f>
        <v>0</v>
      </c>
      <c r="H202" s="52">
        <f>'Приложение 3'!G201</f>
        <v>0</v>
      </c>
      <c r="I202" s="52">
        <f>'Приложение 3'!H201</f>
        <v>0</v>
      </c>
      <c r="J202" s="160"/>
    </row>
    <row r="203" spans="1:10" ht="31.5" hidden="1">
      <c r="A203" s="88" t="str">
        <f>'Приложение 3'!A202</f>
        <v>Иные закупки товаров, работ и услуг для обеспечения государственных (муниципальных) нужд</v>
      </c>
      <c r="B203" s="208" t="str">
        <f t="shared" si="6"/>
        <v>222</v>
      </c>
      <c r="C203" s="49">
        <v>5</v>
      </c>
      <c r="D203" s="49">
        <v>3</v>
      </c>
      <c r="E203" s="50" t="s">
        <v>318</v>
      </c>
      <c r="F203" s="51">
        <v>240</v>
      </c>
      <c r="G203" s="52">
        <f>'Приложение 3'!F202</f>
        <v>0</v>
      </c>
      <c r="H203" s="52">
        <f>'Приложение 3'!G202</f>
        <v>0</v>
      </c>
      <c r="I203" s="52">
        <f>'Приложение 3'!H202</f>
        <v>0</v>
      </c>
      <c r="J203" s="160"/>
    </row>
    <row r="204" spans="1:10" ht="18.75" hidden="1">
      <c r="A204" s="41" t="str">
        <f>'Приложение 3'!A203</f>
        <v>Молодежная политика и оздоровление детей</v>
      </c>
      <c r="B204" s="207" t="str">
        <f t="shared" si="6"/>
        <v>222</v>
      </c>
      <c r="C204" s="42">
        <v>7</v>
      </c>
      <c r="D204" s="42">
        <v>7</v>
      </c>
      <c r="E204" s="50"/>
      <c r="F204" s="51"/>
      <c r="G204" s="45">
        <f>'Приложение 3'!F203</f>
        <v>0</v>
      </c>
      <c r="H204" s="45">
        <f>'Приложение 3'!G203</f>
        <v>0</v>
      </c>
      <c r="I204" s="45">
        <f>'Приложение 3'!H203</f>
        <v>0</v>
      </c>
      <c r="J204" s="160"/>
    </row>
    <row r="205" spans="1:10" ht="31.5" hidden="1">
      <c r="A205" s="41" t="str">
        <f>'Приложение 3'!A204</f>
        <v>Муниципальная программа " Молодежная политика и оздоровление детей на территории  __________ сельсовета"</v>
      </c>
      <c r="B205" s="207" t="str">
        <f t="shared" si="6"/>
        <v>222</v>
      </c>
      <c r="C205" s="42">
        <v>7</v>
      </c>
      <c r="D205" s="42">
        <v>7</v>
      </c>
      <c r="E205" s="43" t="s">
        <v>321</v>
      </c>
      <c r="F205" s="44"/>
      <c r="G205" s="45">
        <f>'Приложение 3'!F204</f>
        <v>0</v>
      </c>
      <c r="H205" s="45">
        <f>'Приложение 3'!G204</f>
        <v>0</v>
      </c>
      <c r="I205" s="45">
        <f>'Приложение 3'!H204</f>
        <v>0</v>
      </c>
      <c r="J205" s="160"/>
    </row>
    <row r="206" spans="1:10" ht="31.5" hidden="1">
      <c r="A206" s="88" t="str">
        <f>'Приложение 3'!A205</f>
        <v>Мероприятия по развитию молодежной политики и оздоровление детей</v>
      </c>
      <c r="B206" s="208" t="str">
        <f t="shared" si="6"/>
        <v>222</v>
      </c>
      <c r="C206" s="49">
        <v>7</v>
      </c>
      <c r="D206" s="49">
        <v>7</v>
      </c>
      <c r="E206" s="50" t="s">
        <v>323</v>
      </c>
      <c r="F206" s="51"/>
      <c r="G206" s="52">
        <f>'Приложение 3'!F205</f>
        <v>0</v>
      </c>
      <c r="H206" s="52">
        <f>'Приложение 3'!G205</f>
        <v>0</v>
      </c>
      <c r="I206" s="52">
        <f>'Приложение 3'!H205</f>
        <v>0</v>
      </c>
      <c r="J206" s="160"/>
    </row>
    <row r="207" spans="1:10" ht="31.5" hidden="1">
      <c r="A207" s="88" t="str">
        <f>'Приложение 3'!A206</f>
        <v>Закупка товаров, работ и услуг для  государственных (муниципальных) нужд</v>
      </c>
      <c r="B207" s="208" t="str">
        <f t="shared" si="6"/>
        <v>222</v>
      </c>
      <c r="C207" s="49">
        <v>7</v>
      </c>
      <c r="D207" s="49">
        <v>7</v>
      </c>
      <c r="E207" s="50" t="s">
        <v>323</v>
      </c>
      <c r="F207" s="51">
        <v>200</v>
      </c>
      <c r="G207" s="52">
        <f>'Приложение 3'!F206</f>
        <v>0</v>
      </c>
      <c r="H207" s="52">
        <f>'Приложение 3'!G206</f>
        <v>0</v>
      </c>
      <c r="I207" s="52">
        <f>'Приложение 3'!H206</f>
        <v>0</v>
      </c>
      <c r="J207" s="160"/>
    </row>
    <row r="208" spans="1:10" ht="31.5" hidden="1">
      <c r="A208" s="88" t="str">
        <f>'Приложение 3'!A207</f>
        <v>Иные закупки товаров, работ и услуг для обеспечения государственных (муниципальных) нужд</v>
      </c>
      <c r="B208" s="208" t="str">
        <f t="shared" si="6"/>
        <v>222</v>
      </c>
      <c r="C208" s="49">
        <v>7</v>
      </c>
      <c r="D208" s="49">
        <v>7</v>
      </c>
      <c r="E208" s="50" t="s">
        <v>323</v>
      </c>
      <c r="F208" s="51">
        <v>240</v>
      </c>
      <c r="G208" s="52">
        <f>'Приложение 3'!F207</f>
        <v>0</v>
      </c>
      <c r="H208" s="52">
        <f>'Приложение 3'!G207</f>
        <v>0</v>
      </c>
      <c r="I208" s="52">
        <f>'Приложение 3'!H207</f>
        <v>0</v>
      </c>
      <c r="J208" s="160"/>
    </row>
    <row r="209" spans="1:10" ht="18.75" hidden="1">
      <c r="A209" s="41" t="str">
        <f>'Приложение 3'!A208</f>
        <v>Непрограммные направления бюджета</v>
      </c>
      <c r="B209" s="207" t="str">
        <f t="shared" si="6"/>
        <v>222</v>
      </c>
      <c r="C209" s="42">
        <v>7</v>
      </c>
      <c r="D209" s="42">
        <v>7</v>
      </c>
      <c r="E209" s="43" t="s">
        <v>179</v>
      </c>
      <c r="F209" s="44"/>
      <c r="G209" s="45">
        <f>'Приложение 3'!F208</f>
        <v>0</v>
      </c>
      <c r="H209" s="45">
        <f>'Приложение 3'!G208</f>
        <v>0</v>
      </c>
      <c r="I209" s="45">
        <f>'Приложение 3'!H208</f>
        <v>0</v>
      </c>
      <c r="J209" s="160"/>
    </row>
    <row r="210" spans="1:10" ht="31.5" hidden="1">
      <c r="A210" s="88" t="str">
        <f>'Приложение 3'!A209</f>
        <v>Мероприятия по развитию молодежной политики и оздоровление детей</v>
      </c>
      <c r="B210" s="208" t="str">
        <f t="shared" si="6"/>
        <v>222</v>
      </c>
      <c r="C210" s="49">
        <v>7</v>
      </c>
      <c r="D210" s="49">
        <v>7</v>
      </c>
      <c r="E210" s="50" t="s">
        <v>324</v>
      </c>
      <c r="F210" s="51"/>
      <c r="G210" s="52">
        <f>'Приложение 3'!F209</f>
        <v>0</v>
      </c>
      <c r="H210" s="52">
        <f>'Приложение 3'!G209</f>
        <v>0</v>
      </c>
      <c r="I210" s="52">
        <f>'Приложение 3'!H209</f>
        <v>0</v>
      </c>
      <c r="J210" s="160"/>
    </row>
    <row r="211" spans="1:10" ht="31.5" hidden="1">
      <c r="A211" s="88" t="str">
        <f>'Приложение 3'!A210</f>
        <v>Закупка товаров, работ и услуг для  государственных (муниципальных) нужд</v>
      </c>
      <c r="B211" s="208" t="str">
        <f t="shared" si="6"/>
        <v>222</v>
      </c>
      <c r="C211" s="49">
        <v>7</v>
      </c>
      <c r="D211" s="49">
        <v>7</v>
      </c>
      <c r="E211" s="50" t="s">
        <v>324</v>
      </c>
      <c r="F211" s="51">
        <v>200</v>
      </c>
      <c r="G211" s="52">
        <f>'Приложение 3'!F210</f>
        <v>0</v>
      </c>
      <c r="H211" s="52">
        <f>'Приложение 3'!G210</f>
        <v>0</v>
      </c>
      <c r="I211" s="52">
        <f>'Приложение 3'!H210</f>
        <v>0</v>
      </c>
      <c r="J211" s="160"/>
    </row>
    <row r="212" spans="1:10" ht="31.5" hidden="1">
      <c r="A212" s="88" t="str">
        <f>'Приложение 3'!A211</f>
        <v>Иные закупки товаров, работ и услуг для обеспечения государственных (муниципальных) нужд</v>
      </c>
      <c r="B212" s="208" t="str">
        <f t="shared" si="6"/>
        <v>222</v>
      </c>
      <c r="C212" s="49">
        <v>7</v>
      </c>
      <c r="D212" s="49">
        <v>7</v>
      </c>
      <c r="E212" s="50" t="s">
        <v>324</v>
      </c>
      <c r="F212" s="51">
        <v>240</v>
      </c>
      <c r="G212" s="52">
        <f>'Приложение 3'!F211</f>
        <v>0</v>
      </c>
      <c r="H212" s="52">
        <f>'Приложение 3'!G211</f>
        <v>0</v>
      </c>
      <c r="I212" s="52">
        <f>'Приложение 3'!H211</f>
        <v>0</v>
      </c>
      <c r="J212" s="160"/>
    </row>
    <row r="213" spans="1:10" ht="18.75">
      <c r="A213" s="41" t="str">
        <f>'Приложение 3'!A212</f>
        <v>Культура, кинематография</v>
      </c>
      <c r="B213" s="207" t="str">
        <f t="shared" si="6"/>
        <v>222</v>
      </c>
      <c r="C213" s="42">
        <v>8</v>
      </c>
      <c r="D213" s="42" t="s">
        <v>176</v>
      </c>
      <c r="E213" s="43" t="s">
        <v>176</v>
      </c>
      <c r="F213" s="44" t="s">
        <v>176</v>
      </c>
      <c r="G213" s="45">
        <f>'Приложение 3'!F212</f>
        <v>9987.98</v>
      </c>
      <c r="H213" s="45">
        <f>'Приложение 3'!G212</f>
        <v>2800</v>
      </c>
      <c r="I213" s="45">
        <f>'Приложение 3'!H212</f>
        <v>2800</v>
      </c>
      <c r="J213" s="160"/>
    </row>
    <row r="214" spans="1:10" ht="18.75">
      <c r="A214" s="41" t="str">
        <f>'Приложение 3'!A213</f>
        <v>Культура</v>
      </c>
      <c r="B214" s="207" t="str">
        <f t="shared" si="6"/>
        <v>222</v>
      </c>
      <c r="C214" s="42">
        <v>8</v>
      </c>
      <c r="D214" s="42">
        <v>1</v>
      </c>
      <c r="E214" s="43" t="s">
        <v>176</v>
      </c>
      <c r="F214" s="44" t="s">
        <v>176</v>
      </c>
      <c r="G214" s="45">
        <f>'Приложение 3'!F213</f>
        <v>9987.98</v>
      </c>
      <c r="H214" s="45">
        <f>'Приложение 3'!G213</f>
        <v>2800</v>
      </c>
      <c r="I214" s="45">
        <f>'Приложение 3'!H213</f>
        <v>2800</v>
      </c>
      <c r="J214" s="160"/>
    </row>
    <row r="215" spans="1:10" ht="47.25">
      <c r="A215" s="41" t="str">
        <f>'Приложение 3'!A214</f>
        <v xml:space="preserve">Муниципальная программа "Сохранение и развитие культуры на территории  Улыбинского сельсовета"
</v>
      </c>
      <c r="B215" s="207" t="str">
        <f t="shared" si="6"/>
        <v>222</v>
      </c>
      <c r="C215" s="42">
        <v>8</v>
      </c>
      <c r="D215" s="42">
        <v>1</v>
      </c>
      <c r="E215" s="43" t="s">
        <v>328</v>
      </c>
      <c r="F215" s="44" t="s">
        <v>176</v>
      </c>
      <c r="G215" s="45">
        <f>'Приложение 3'!F214</f>
        <v>9987.98</v>
      </c>
      <c r="H215" s="45">
        <f>'Приложение 3'!G214</f>
        <v>2800</v>
      </c>
      <c r="I215" s="45">
        <f>'Приложение 3'!H214</f>
        <v>2800</v>
      </c>
      <c r="J215" s="160"/>
    </row>
    <row r="216" spans="1:10" ht="47.25" hidden="1">
      <c r="A216" s="88" t="str">
        <f>'Приложение 3'!A215</f>
        <v xml:space="preserve">Мероприятия по сохранению памятников и других мемориальных объектов, увековечивающих память о защитниках Отечества </v>
      </c>
      <c r="B216" s="208" t="str">
        <f t="shared" si="6"/>
        <v>222</v>
      </c>
      <c r="C216" s="49">
        <v>8</v>
      </c>
      <c r="D216" s="49">
        <v>1</v>
      </c>
      <c r="E216" s="50" t="s">
        <v>330</v>
      </c>
      <c r="F216" s="51"/>
      <c r="G216" s="52">
        <f>'Приложение 3'!F215</f>
        <v>0</v>
      </c>
      <c r="H216" s="52">
        <f>'Приложение 3'!G215</f>
        <v>0</v>
      </c>
      <c r="I216" s="52">
        <f>'Приложение 3'!H215</f>
        <v>0</v>
      </c>
      <c r="J216" s="160"/>
    </row>
    <row r="217" spans="1:10" ht="31.5" hidden="1">
      <c r="A217" s="88" t="str">
        <f>'Приложение 3'!A216</f>
        <v>Закупка товаров, работ и услуг для  государственных (муниципальных) нужд</v>
      </c>
      <c r="B217" s="208" t="str">
        <f t="shared" si="6"/>
        <v>222</v>
      </c>
      <c r="C217" s="49">
        <v>8</v>
      </c>
      <c r="D217" s="49">
        <v>1</v>
      </c>
      <c r="E217" s="50" t="s">
        <v>330</v>
      </c>
      <c r="F217" s="51">
        <v>200</v>
      </c>
      <c r="G217" s="52">
        <f>'Приложение 3'!F216</f>
        <v>0</v>
      </c>
      <c r="H217" s="52">
        <f>'Приложение 3'!G216</f>
        <v>0</v>
      </c>
      <c r="I217" s="52">
        <f>'Приложение 3'!H216</f>
        <v>0</v>
      </c>
      <c r="J217" s="160"/>
    </row>
    <row r="218" spans="1:10" ht="31.5" hidden="1">
      <c r="A218" s="88" t="str">
        <f>'Приложение 3'!A217</f>
        <v>Иные закупки товаров, работ и услуг для обеспечения государственных (муниципальных) нужд</v>
      </c>
      <c r="B218" s="208" t="str">
        <f t="shared" si="6"/>
        <v>222</v>
      </c>
      <c r="C218" s="49">
        <v>8</v>
      </c>
      <c r="D218" s="49">
        <v>1</v>
      </c>
      <c r="E218" s="50" t="s">
        <v>330</v>
      </c>
      <c r="F218" s="51">
        <v>240</v>
      </c>
      <c r="G218" s="52">
        <f>'Приложение 3'!F217</f>
        <v>0</v>
      </c>
      <c r="H218" s="52">
        <f>'Приложение 3'!G217</f>
        <v>0</v>
      </c>
      <c r="I218" s="52">
        <f>'Приложение 3'!H217</f>
        <v>0</v>
      </c>
      <c r="J218" s="160"/>
    </row>
    <row r="219" spans="1:10" ht="31.5">
      <c r="A219" s="88" t="str">
        <f>'Приложение 3'!A218</f>
        <v>Мероприятия  "Сохранение и развитие культуры" на территории поселения</v>
      </c>
      <c r="B219" s="208" t="str">
        <f t="shared" si="6"/>
        <v>222</v>
      </c>
      <c r="C219" s="49">
        <v>8</v>
      </c>
      <c r="D219" s="49">
        <v>1</v>
      </c>
      <c r="E219" s="50" t="s">
        <v>332</v>
      </c>
      <c r="F219" s="51"/>
      <c r="G219" s="52">
        <f>'Приложение 3'!F218</f>
        <v>6987.98</v>
      </c>
      <c r="H219" s="52">
        <f>'Приложение 3'!G218</f>
        <v>2800</v>
      </c>
      <c r="I219" s="52">
        <f>'Приложение 3'!H218</f>
        <v>2800</v>
      </c>
      <c r="J219" s="160"/>
    </row>
    <row r="220" spans="1:10" ht="63">
      <c r="A220" s="88" t="str">
        <f>'Приложение 3'!A219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220" s="208" t="str">
        <f t="shared" si="6"/>
        <v>222</v>
      </c>
      <c r="C220" s="49">
        <v>8</v>
      </c>
      <c r="D220" s="49">
        <v>1</v>
      </c>
      <c r="E220" s="50" t="s">
        <v>332</v>
      </c>
      <c r="F220" s="51">
        <v>100</v>
      </c>
      <c r="G220" s="52">
        <f>'Приложение 3'!F219</f>
        <v>5715.08</v>
      </c>
      <c r="H220" s="52">
        <f>'Приложение 3'!G219</f>
        <v>2500</v>
      </c>
      <c r="I220" s="52">
        <f>'Приложение 3'!H219</f>
        <v>2500</v>
      </c>
      <c r="J220" s="160"/>
    </row>
    <row r="221" spans="1:10" ht="18.75">
      <c r="A221" s="88" t="str">
        <f>'Приложение 3'!A220</f>
        <v>Расходы на выплаты персоналу казенных учреждений</v>
      </c>
      <c r="B221" s="208" t="str">
        <f t="shared" si="6"/>
        <v>222</v>
      </c>
      <c r="C221" s="49">
        <v>8</v>
      </c>
      <c r="D221" s="49">
        <v>1</v>
      </c>
      <c r="E221" s="50" t="s">
        <v>332</v>
      </c>
      <c r="F221" s="51">
        <v>110</v>
      </c>
      <c r="G221" s="52">
        <f>'Приложение 3'!F220</f>
        <v>5715.08</v>
      </c>
      <c r="H221" s="52">
        <f>'Приложение 3'!G220</f>
        <v>2500</v>
      </c>
      <c r="I221" s="52">
        <f>'Приложение 3'!H220</f>
        <v>2500</v>
      </c>
      <c r="J221" s="160"/>
    </row>
    <row r="222" spans="1:10" ht="31.5">
      <c r="A222" s="88" t="str">
        <f>'Приложение 3'!A221</f>
        <v>Закупка товаров, работ и услуг для  государственных (муниципальных) нужд</v>
      </c>
      <c r="B222" s="208" t="str">
        <f t="shared" si="6"/>
        <v>222</v>
      </c>
      <c r="C222" s="49">
        <v>8</v>
      </c>
      <c r="D222" s="49">
        <v>1</v>
      </c>
      <c r="E222" s="50" t="s">
        <v>332</v>
      </c>
      <c r="F222" s="51">
        <v>200</v>
      </c>
      <c r="G222" s="52">
        <f>'Приложение 3'!F221</f>
        <v>1272.4000000000001</v>
      </c>
      <c r="H222" s="52">
        <f>'Приложение 3'!G221</f>
        <v>290</v>
      </c>
      <c r="I222" s="52">
        <f>'Приложение 3'!H221</f>
        <v>290</v>
      </c>
      <c r="J222" s="160"/>
    </row>
    <row r="223" spans="1:10" ht="31.5">
      <c r="A223" s="88" t="str">
        <f>'Приложение 3'!A222</f>
        <v>Иные закупки товаров, работ и услуг для обеспечения государственных (муниципальных) нужд</v>
      </c>
      <c r="B223" s="208" t="str">
        <f t="shared" si="6"/>
        <v>222</v>
      </c>
      <c r="C223" s="49">
        <v>8</v>
      </c>
      <c r="D223" s="49">
        <v>1</v>
      </c>
      <c r="E223" s="50" t="s">
        <v>332</v>
      </c>
      <c r="F223" s="51">
        <v>240</v>
      </c>
      <c r="G223" s="52">
        <f>'Приложение 3'!F222</f>
        <v>1272.4000000000001</v>
      </c>
      <c r="H223" s="52">
        <f>'Приложение 3'!G222</f>
        <v>290</v>
      </c>
      <c r="I223" s="52">
        <f>'Приложение 3'!H222</f>
        <v>290</v>
      </c>
      <c r="J223" s="160"/>
    </row>
    <row r="224" spans="1:10" ht="31.5" hidden="1">
      <c r="A224" s="88" t="str">
        <f>'Приложение 3'!A223</f>
        <v>Предоставление субсидий бюджетным, автономным учреждениям и иным некоммерческим организациям</v>
      </c>
      <c r="B224" s="208" t="str">
        <f t="shared" si="6"/>
        <v>222</v>
      </c>
      <c r="C224" s="49">
        <v>8</v>
      </c>
      <c r="D224" s="49">
        <v>1</v>
      </c>
      <c r="E224" s="50" t="s">
        <v>332</v>
      </c>
      <c r="F224" s="51">
        <v>600</v>
      </c>
      <c r="G224" s="52">
        <f>'Приложение 3'!F223</f>
        <v>0</v>
      </c>
      <c r="H224" s="52">
        <f>'Приложение 3'!G223</f>
        <v>0</v>
      </c>
      <c r="I224" s="52">
        <f>'Приложение 3'!H223</f>
        <v>0</v>
      </c>
      <c r="J224" s="160"/>
    </row>
    <row r="225" spans="1:10" ht="18.75" hidden="1">
      <c r="A225" s="88" t="str">
        <f>'Приложение 3'!A224</f>
        <v>Субсидии бюджетным учреждениям</v>
      </c>
      <c r="B225" s="208" t="str">
        <f t="shared" si="6"/>
        <v>222</v>
      </c>
      <c r="C225" s="49">
        <v>8</v>
      </c>
      <c r="D225" s="49">
        <v>1</v>
      </c>
      <c r="E225" s="50" t="s">
        <v>332</v>
      </c>
      <c r="F225" s="51">
        <v>610</v>
      </c>
      <c r="G225" s="52">
        <f>'Приложение 3'!F224</f>
        <v>0</v>
      </c>
      <c r="H225" s="52">
        <f>'Приложение 3'!G224</f>
        <v>0</v>
      </c>
      <c r="I225" s="52">
        <f>'Приложение 3'!H224</f>
        <v>0</v>
      </c>
      <c r="J225" s="160"/>
    </row>
    <row r="226" spans="1:10" ht="18.75">
      <c r="A226" s="88" t="str">
        <f>'Приложение 3'!A225</f>
        <v>Иные бюджетные ассигнования</v>
      </c>
      <c r="B226" s="208" t="str">
        <f t="shared" si="6"/>
        <v>222</v>
      </c>
      <c r="C226" s="49">
        <v>8</v>
      </c>
      <c r="D226" s="49">
        <v>1</v>
      </c>
      <c r="E226" s="50" t="s">
        <v>332</v>
      </c>
      <c r="F226" s="51">
        <v>800</v>
      </c>
      <c r="G226" s="52">
        <f>'Приложение 3'!F225</f>
        <v>0.5</v>
      </c>
      <c r="H226" s="52">
        <f>'Приложение 3'!G225</f>
        <v>10</v>
      </c>
      <c r="I226" s="52">
        <f>'Приложение 3'!H225</f>
        <v>10</v>
      </c>
      <c r="J226" s="160"/>
    </row>
    <row r="227" spans="1:10" ht="18.75">
      <c r="A227" s="88" t="str">
        <f>'Приложение 3'!A226</f>
        <v xml:space="preserve">Уплата налогов, сборов и иных платежей </v>
      </c>
      <c r="B227" s="208" t="str">
        <f t="shared" si="6"/>
        <v>222</v>
      </c>
      <c r="C227" s="49">
        <v>8</v>
      </c>
      <c r="D227" s="49">
        <v>1</v>
      </c>
      <c r="E227" s="50" t="s">
        <v>332</v>
      </c>
      <c r="F227" s="51">
        <v>850</v>
      </c>
      <c r="G227" s="52">
        <f>'Приложение 3'!F226</f>
        <v>0.5</v>
      </c>
      <c r="H227" s="52">
        <f>'Приложение 3'!G226</f>
        <v>10</v>
      </c>
      <c r="I227" s="52">
        <f>'Приложение 3'!H226</f>
        <v>10</v>
      </c>
      <c r="J227" s="160"/>
    </row>
    <row r="228" spans="1:10" ht="31.5" hidden="1">
      <c r="A228" s="88" t="str">
        <f>'Приложение 3'!A227</f>
        <v>Реализация социально значимых проектов в сфере развития общественной инфраструктуры</v>
      </c>
      <c r="B228" s="208" t="str">
        <f t="shared" si="6"/>
        <v>222</v>
      </c>
      <c r="C228" s="49">
        <v>8</v>
      </c>
      <c r="D228" s="49">
        <v>1</v>
      </c>
      <c r="E228" s="50" t="s">
        <v>336</v>
      </c>
      <c r="F228" s="51"/>
      <c r="G228" s="52">
        <f>'Приложение 3'!F227</f>
        <v>0</v>
      </c>
      <c r="H228" s="52">
        <f>'Приложение 3'!G227</f>
        <v>0</v>
      </c>
      <c r="I228" s="52">
        <f>'Приложение 3'!H227</f>
        <v>0</v>
      </c>
      <c r="J228" s="160"/>
    </row>
    <row r="229" spans="1:10" ht="31.5" hidden="1">
      <c r="A229" s="88" t="str">
        <f>'Приложение 3'!A228</f>
        <v>Закупка товаров, работ и услуг для  государственных (муниципальных) нужд</v>
      </c>
      <c r="B229" s="208" t="str">
        <f t="shared" si="6"/>
        <v>222</v>
      </c>
      <c r="C229" s="49">
        <v>8</v>
      </c>
      <c r="D229" s="49">
        <v>1</v>
      </c>
      <c r="E229" s="50" t="s">
        <v>336</v>
      </c>
      <c r="F229" s="51">
        <v>200</v>
      </c>
      <c r="G229" s="52">
        <f>'Приложение 3'!F228</f>
        <v>0</v>
      </c>
      <c r="H229" s="52">
        <f>'Приложение 3'!G228</f>
        <v>0</v>
      </c>
      <c r="I229" s="52">
        <f>'Приложение 3'!H228</f>
        <v>0</v>
      </c>
      <c r="J229" s="160"/>
    </row>
    <row r="230" spans="1:10" ht="31.5" hidden="1">
      <c r="A230" s="88" t="str">
        <f>'Приложение 3'!A229</f>
        <v>Иные закупки товаров, работ и услуг для обеспечения государственных (муниципальных) нужд</v>
      </c>
      <c r="B230" s="208" t="str">
        <f t="shared" si="6"/>
        <v>222</v>
      </c>
      <c r="C230" s="49">
        <v>8</v>
      </c>
      <c r="D230" s="49">
        <v>1</v>
      </c>
      <c r="E230" s="50" t="s">
        <v>336</v>
      </c>
      <c r="F230" s="51">
        <v>240</v>
      </c>
      <c r="G230" s="52">
        <f>'Приложение 3'!F229</f>
        <v>0</v>
      </c>
      <c r="H230" s="52">
        <f>'Приложение 3'!G229</f>
        <v>0</v>
      </c>
      <c r="I230" s="52">
        <f>'Приложение 3'!H229</f>
        <v>0</v>
      </c>
      <c r="J230" s="160"/>
    </row>
    <row r="231" spans="1:10" ht="15.75">
      <c r="A231" s="88" t="str">
        <f>'Приложение 3'!A230</f>
        <v>Обеспечение сбалансированности местных бюджетов</v>
      </c>
      <c r="B231" s="208" t="str">
        <f t="shared" si="6"/>
        <v>222</v>
      </c>
      <c r="C231" s="49">
        <v>8</v>
      </c>
      <c r="D231" s="49">
        <v>1</v>
      </c>
      <c r="E231" s="50" t="s">
        <v>337</v>
      </c>
      <c r="F231" s="51"/>
      <c r="G231" s="52">
        <f>'Приложение 3'!F230</f>
        <v>3000</v>
      </c>
      <c r="H231" s="52">
        <f>'Приложение 3'!G230</f>
        <v>0</v>
      </c>
      <c r="I231" s="52">
        <f>'Приложение 3'!H230</f>
        <v>0</v>
      </c>
      <c r="J231" s="200"/>
    </row>
    <row r="232" spans="1:10" ht="63">
      <c r="A232" s="88" t="str">
        <f>'Приложение 3'!A231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232" s="208" t="str">
        <f t="shared" si="6"/>
        <v>222</v>
      </c>
      <c r="C232" s="49">
        <v>8</v>
      </c>
      <c r="D232" s="49">
        <v>1</v>
      </c>
      <c r="E232" s="50" t="s">
        <v>337</v>
      </c>
      <c r="F232" s="51">
        <v>100</v>
      </c>
      <c r="G232" s="52">
        <f>'Приложение 3'!F231</f>
        <v>3000</v>
      </c>
      <c r="H232" s="52">
        <f>'Приложение 3'!G231</f>
        <v>0</v>
      </c>
      <c r="I232" s="52">
        <f>'Приложение 3'!H231</f>
        <v>0</v>
      </c>
      <c r="J232" s="200"/>
    </row>
    <row r="233" spans="1:10" ht="15.75">
      <c r="A233" s="88" t="str">
        <f>'Приложение 3'!A232</f>
        <v>Расходы на выплаты персоналу казенных учреждений</v>
      </c>
      <c r="B233" s="208" t="str">
        <f t="shared" si="6"/>
        <v>222</v>
      </c>
      <c r="C233" s="49">
        <v>8</v>
      </c>
      <c r="D233" s="49">
        <v>1</v>
      </c>
      <c r="E233" s="50" t="s">
        <v>337</v>
      </c>
      <c r="F233" s="51">
        <v>110</v>
      </c>
      <c r="G233" s="52">
        <f>'Приложение 3'!F232</f>
        <v>3000</v>
      </c>
      <c r="H233" s="52">
        <f>'Приложение 3'!G232</f>
        <v>0</v>
      </c>
      <c r="I233" s="52">
        <f>'Приложение 3'!H232</f>
        <v>0</v>
      </c>
      <c r="J233" s="200"/>
    </row>
    <row r="234" spans="1:10" ht="31.5" hidden="1">
      <c r="A234" s="88" t="str">
        <f>'Приложение 3'!A233</f>
        <v>Закупка товаров, работ и услуг для государственных (муниципальных) нужд</v>
      </c>
      <c r="B234" s="208" t="str">
        <f t="shared" si="6"/>
        <v>222</v>
      </c>
      <c r="C234" s="49">
        <v>8</v>
      </c>
      <c r="D234" s="49">
        <v>1</v>
      </c>
      <c r="E234" s="50" t="s">
        <v>337</v>
      </c>
      <c r="F234" s="51">
        <v>200</v>
      </c>
      <c r="G234" s="52">
        <f>'Приложение 3'!F233</f>
        <v>0</v>
      </c>
      <c r="H234" s="52">
        <f>'Приложение 3'!G233</f>
        <v>0</v>
      </c>
      <c r="I234" s="52">
        <f>'Приложение 3'!H233</f>
        <v>0</v>
      </c>
      <c r="J234" s="200"/>
    </row>
    <row r="235" spans="1:10" ht="31.5" hidden="1">
      <c r="A235" s="88" t="str">
        <f>'Приложение 3'!A234</f>
        <v>Иные закупки товаров, работ и услуг для обеспечения государственных (муниципальных) нужд</v>
      </c>
      <c r="B235" s="208" t="str">
        <f t="shared" si="6"/>
        <v>222</v>
      </c>
      <c r="C235" s="49">
        <v>8</v>
      </c>
      <c r="D235" s="49">
        <v>1</v>
      </c>
      <c r="E235" s="50" t="s">
        <v>337</v>
      </c>
      <c r="F235" s="51">
        <v>240</v>
      </c>
      <c r="G235" s="52">
        <f>'Приложение 3'!F234</f>
        <v>0</v>
      </c>
      <c r="H235" s="52">
        <f>'Приложение 3'!G234</f>
        <v>0</v>
      </c>
      <c r="I235" s="52">
        <f>'Приложение 3'!H234</f>
        <v>0</v>
      </c>
      <c r="J235" s="200"/>
    </row>
    <row r="236" spans="1:10" ht="31.5" hidden="1">
      <c r="A236" s="88" t="str">
        <f>'Приложение 3'!A235</f>
        <v>Предоставление субсидий бюджетным, автономным учреждениям и иным некоммерческим организациям</v>
      </c>
      <c r="B236" s="208" t="str">
        <f t="shared" si="6"/>
        <v>222</v>
      </c>
      <c r="C236" s="49">
        <v>8</v>
      </c>
      <c r="D236" s="49">
        <v>1</v>
      </c>
      <c r="E236" s="50" t="s">
        <v>337</v>
      </c>
      <c r="F236" s="51">
        <v>600</v>
      </c>
      <c r="G236" s="52">
        <f>'Приложение 3'!F235</f>
        <v>0</v>
      </c>
      <c r="H236" s="52">
        <f>'Приложение 3'!G235</f>
        <v>0</v>
      </c>
      <c r="I236" s="52">
        <f>'Приложение 3'!H235</f>
        <v>0</v>
      </c>
      <c r="J236" s="200"/>
    </row>
    <row r="237" spans="1:10" ht="15.75" hidden="1">
      <c r="A237" s="88" t="str">
        <f>'Приложение 3'!A236</f>
        <v>Субсидии бюджетным учреждениям</v>
      </c>
      <c r="B237" s="208" t="str">
        <f t="shared" si="6"/>
        <v>222</v>
      </c>
      <c r="C237" s="49">
        <v>8</v>
      </c>
      <c r="D237" s="49">
        <v>1</v>
      </c>
      <c r="E237" s="50" t="s">
        <v>337</v>
      </c>
      <c r="F237" s="51">
        <v>610</v>
      </c>
      <c r="G237" s="52">
        <f>'Приложение 3'!F236</f>
        <v>0</v>
      </c>
      <c r="H237" s="52">
        <f>'Приложение 3'!G236</f>
        <v>0</v>
      </c>
      <c r="I237" s="52">
        <f>'Приложение 3'!H236</f>
        <v>0</v>
      </c>
    </row>
    <row r="238" spans="1:10" ht="15.75" hidden="1">
      <c r="A238" s="88" t="str">
        <f>'Приложение 3'!A237</f>
        <v>Установка мемориальных знаков на воинских захоронениях</v>
      </c>
      <c r="B238" s="208" t="str">
        <f t="shared" si="6"/>
        <v>222</v>
      </c>
      <c r="C238" s="49">
        <v>8</v>
      </c>
      <c r="D238" s="49">
        <v>1</v>
      </c>
      <c r="E238" s="86" t="str">
        <f>'Приложение 3'!D237</f>
        <v>59.0.00.L2992</v>
      </c>
      <c r="F238" s="51"/>
      <c r="G238" s="52">
        <f>'Приложение 3'!F240</f>
        <v>0</v>
      </c>
      <c r="H238" s="52">
        <f>'Приложение 3'!G240</f>
        <v>0</v>
      </c>
      <c r="I238" s="52">
        <f>'Приложение 3'!H240</f>
        <v>0</v>
      </c>
    </row>
    <row r="239" spans="1:10" ht="31.5" hidden="1">
      <c r="A239" s="88" t="str">
        <f>'Приложение 3'!A238</f>
        <v>Закупка товаров, работ и услуг для государственных (муниципальных) нужд</v>
      </c>
      <c r="B239" s="208" t="str">
        <f t="shared" si="6"/>
        <v>222</v>
      </c>
      <c r="C239" s="49">
        <v>8</v>
      </c>
      <c r="D239" s="49">
        <v>1</v>
      </c>
      <c r="E239" s="86" t="str">
        <f>'Приложение 3'!D238</f>
        <v>59.0.00.L2992</v>
      </c>
      <c r="F239" s="51">
        <v>200</v>
      </c>
      <c r="G239" s="52">
        <f>'Приложение 3'!F241</f>
        <v>0</v>
      </c>
      <c r="H239" s="52">
        <f>'Приложение 3'!G241</f>
        <v>0</v>
      </c>
      <c r="I239" s="52">
        <f>'Приложение 3'!H241</f>
        <v>0</v>
      </c>
    </row>
    <row r="240" spans="1:10" ht="31.5" hidden="1">
      <c r="A240" s="88" t="str">
        <f>'Приложение 3'!A239</f>
        <v>Иные закупки товаров, работ и услуг для обеспечения государственных (муниципальных) нужд</v>
      </c>
      <c r="B240" s="208" t="str">
        <f t="shared" si="6"/>
        <v>222</v>
      </c>
      <c r="C240" s="49">
        <v>8</v>
      </c>
      <c r="D240" s="49">
        <v>1</v>
      </c>
      <c r="E240" s="86" t="str">
        <f>'Приложение 3'!D239</f>
        <v>59.0.00.L2992</v>
      </c>
      <c r="F240" s="51">
        <v>240</v>
      </c>
      <c r="G240" s="52">
        <f>'Приложение 3'!F242</f>
        <v>0</v>
      </c>
      <c r="H240" s="52">
        <f>'Приложение 3'!G242</f>
        <v>0</v>
      </c>
      <c r="I240" s="52">
        <f>'Приложение 3'!H242</f>
        <v>0</v>
      </c>
    </row>
    <row r="241" spans="1:9" ht="31.5" hidden="1">
      <c r="A241" s="88" t="str">
        <f>'Приложение 3'!A240</f>
        <v>Софинансирование социально значимых проектов в сфере развития общественной инфраструктуры</v>
      </c>
      <c r="B241" s="208" t="str">
        <f t="shared" si="6"/>
        <v>222</v>
      </c>
      <c r="C241" s="49">
        <v>8</v>
      </c>
      <c r="D241" s="49">
        <v>1</v>
      </c>
      <c r="E241" s="86" t="s">
        <v>341</v>
      </c>
      <c r="F241" s="51"/>
      <c r="G241" s="52">
        <f>'Приложение 3'!F237</f>
        <v>0</v>
      </c>
      <c r="H241" s="52">
        <f>'Приложение 3'!G237</f>
        <v>0</v>
      </c>
      <c r="I241" s="52">
        <f>'Приложение 3'!H237</f>
        <v>0</v>
      </c>
    </row>
    <row r="242" spans="1:9" ht="31.5" hidden="1">
      <c r="A242" s="88" t="str">
        <f>'Приложение 3'!A241</f>
        <v>Закупка товаров, работ и услуг для  государственных (муниципальных) нужд</v>
      </c>
      <c r="B242" s="208" t="str">
        <f t="shared" si="6"/>
        <v>222</v>
      </c>
      <c r="C242" s="49">
        <v>8</v>
      </c>
      <c r="D242" s="49">
        <v>1</v>
      </c>
      <c r="E242" s="86" t="s">
        <v>341</v>
      </c>
      <c r="F242" s="51">
        <v>200</v>
      </c>
      <c r="G242" s="52">
        <f>'Приложение 3'!F238</f>
        <v>0</v>
      </c>
      <c r="H242" s="52">
        <f>'Приложение 3'!G238</f>
        <v>0</v>
      </c>
      <c r="I242" s="52">
        <f>'Приложение 3'!H238</f>
        <v>0</v>
      </c>
    </row>
    <row r="243" spans="1:9" ht="31.5" hidden="1">
      <c r="A243" s="88" t="str">
        <f>'Приложение 3'!A242</f>
        <v>Иные закупки товаров, работ и услуг для обеспечения государственных (муниципальных) нужд</v>
      </c>
      <c r="B243" s="208" t="str">
        <f t="shared" si="6"/>
        <v>222</v>
      </c>
      <c r="C243" s="49">
        <v>8</v>
      </c>
      <c r="D243" s="49">
        <v>1</v>
      </c>
      <c r="E243" s="86" t="s">
        <v>341</v>
      </c>
      <c r="F243" s="51">
        <v>240</v>
      </c>
      <c r="G243" s="52">
        <f>'Приложение 3'!F239</f>
        <v>0</v>
      </c>
      <c r="H243" s="52">
        <f>'Приложение 3'!G239</f>
        <v>0</v>
      </c>
      <c r="I243" s="52">
        <f>'Приложение 3'!H239</f>
        <v>0</v>
      </c>
    </row>
    <row r="244" spans="1:9" ht="47.25" hidden="1">
      <c r="A244" s="88" t="str">
        <f>'Приложение 3'!A243</f>
        <v>Реализация мероприятий в рамках регионального проекта "Обеспечение качественно нового уровня развития инфраструктуры культуры  ("Культурная среда")"</v>
      </c>
      <c r="B244" s="208" t="str">
        <f t="shared" si="6"/>
        <v>222</v>
      </c>
      <c r="C244" s="49">
        <v>8</v>
      </c>
      <c r="D244" s="49">
        <v>1</v>
      </c>
      <c r="E244" s="86" t="str">
        <f>'Приложение 3'!D243</f>
        <v>59.0.A1.00000</v>
      </c>
      <c r="F244" s="51"/>
      <c r="G244" s="52">
        <f>'Приложение 3'!F243</f>
        <v>0</v>
      </c>
      <c r="H244" s="52">
        <f>'Приложение 3'!G246</f>
        <v>0</v>
      </c>
      <c r="I244" s="52">
        <f>'Приложение 3'!H246</f>
        <v>0</v>
      </c>
    </row>
    <row r="245" spans="1:9" ht="15.75" hidden="1">
      <c r="A245" s="88" t="str">
        <f>'Приложение 3'!A244</f>
        <v>Развитие сети учреждений культурно-досугового типа</v>
      </c>
      <c r="B245" s="208" t="str">
        <f t="shared" si="6"/>
        <v>222</v>
      </c>
      <c r="C245" s="49">
        <v>8</v>
      </c>
      <c r="D245" s="49">
        <v>1</v>
      </c>
      <c r="E245" s="86" t="str">
        <f>'Приложение 3'!D244</f>
        <v>59.0.A1.55130</v>
      </c>
      <c r="F245" s="51"/>
      <c r="G245" s="52">
        <f>'Приложение 3'!F244</f>
        <v>0</v>
      </c>
      <c r="H245" s="52">
        <f>'Приложение 3'!G241</f>
        <v>0</v>
      </c>
      <c r="I245" s="52">
        <f>'Приложение 3'!H241</f>
        <v>0</v>
      </c>
    </row>
    <row r="246" spans="1:9" ht="31.5" hidden="1">
      <c r="A246" s="88" t="str">
        <f>'Приложение 3'!A245</f>
        <v>Закупка товаров, работ и услуг для  государственных (муниципальных) нужд</v>
      </c>
      <c r="B246" s="208" t="str">
        <f t="shared" si="6"/>
        <v>222</v>
      </c>
      <c r="C246" s="49">
        <v>8</v>
      </c>
      <c r="D246" s="49">
        <v>1</v>
      </c>
      <c r="E246" s="86" t="str">
        <f>'Приложение 3'!D245</f>
        <v>59.0.A1.55130</v>
      </c>
      <c r="F246" s="51">
        <v>200</v>
      </c>
      <c r="G246" s="52">
        <f>'Приложение 3'!F245</f>
        <v>0</v>
      </c>
      <c r="H246" s="52">
        <f>'Приложение 3'!G242</f>
        <v>0</v>
      </c>
      <c r="I246" s="52">
        <f>'Приложение 3'!H242</f>
        <v>0</v>
      </c>
    </row>
    <row r="247" spans="1:9" ht="31.5" hidden="1">
      <c r="A247" s="88" t="str">
        <f>'Приложение 3'!A246</f>
        <v>Иные закупки товаров, работ и услуг для обеспечения государственных (муниципальных) нужд</v>
      </c>
      <c r="B247" s="208" t="str">
        <f t="shared" si="6"/>
        <v>222</v>
      </c>
      <c r="C247" s="49">
        <v>8</v>
      </c>
      <c r="D247" s="49">
        <v>1</v>
      </c>
      <c r="E247" s="86" t="str">
        <f>'Приложение 3'!D246</f>
        <v>59.0.A1.55130</v>
      </c>
      <c r="F247" s="51">
        <v>240</v>
      </c>
      <c r="G247" s="52">
        <f>'Приложение 3'!F246</f>
        <v>0</v>
      </c>
      <c r="H247" s="52">
        <f>'Приложение 3'!G243</f>
        <v>0</v>
      </c>
      <c r="I247" s="52">
        <f>'Приложение 3'!H243</f>
        <v>0</v>
      </c>
    </row>
    <row r="248" spans="1:9" ht="15.75" hidden="1">
      <c r="A248" s="41" t="str">
        <f>'Приложение 3'!A247</f>
        <v>Непрограммные направления бюджета</v>
      </c>
      <c r="B248" s="207" t="str">
        <f>B243</f>
        <v>222</v>
      </c>
      <c r="C248" s="42">
        <v>8</v>
      </c>
      <c r="D248" s="42">
        <v>1</v>
      </c>
      <c r="E248" s="43" t="s">
        <v>179</v>
      </c>
      <c r="F248" s="44" t="s">
        <v>176</v>
      </c>
      <c r="G248" s="45">
        <f>'Приложение 3'!F247</f>
        <v>0</v>
      </c>
      <c r="H248" s="45">
        <f>'Приложение 3'!G247</f>
        <v>0</v>
      </c>
      <c r="I248" s="45">
        <f>'Приложение 3'!H247</f>
        <v>0</v>
      </c>
    </row>
    <row r="249" spans="1:9" ht="47.25" hidden="1">
      <c r="A249" s="88" t="str">
        <f>'Приложение 3'!A248</f>
        <v xml:space="preserve">Мероприятия по сохранению памятников и других мемориальных объектов, увековечивающих память о защитниках Отечества </v>
      </c>
      <c r="B249" s="208" t="str">
        <f t="shared" si="6"/>
        <v>222</v>
      </c>
      <c r="C249" s="49">
        <v>8</v>
      </c>
      <c r="D249" s="49">
        <v>1</v>
      </c>
      <c r="E249" s="50" t="s">
        <v>346</v>
      </c>
      <c r="F249" s="51"/>
      <c r="G249" s="52">
        <f>'Приложение 3'!F248</f>
        <v>0</v>
      </c>
      <c r="H249" s="52">
        <f>'Приложение 3'!G248</f>
        <v>0</v>
      </c>
      <c r="I249" s="52">
        <f>'Приложение 3'!H248</f>
        <v>0</v>
      </c>
    </row>
    <row r="250" spans="1:9" ht="31.5" hidden="1">
      <c r="A250" s="88" t="str">
        <f>'Приложение 3'!A249</f>
        <v>Закупка товаров, работ и услуг для  государственных (муниципальных) нужд</v>
      </c>
      <c r="B250" s="208" t="str">
        <f t="shared" si="6"/>
        <v>222</v>
      </c>
      <c r="C250" s="49">
        <v>8</v>
      </c>
      <c r="D250" s="49">
        <v>1</v>
      </c>
      <c r="E250" s="50" t="s">
        <v>346</v>
      </c>
      <c r="F250" s="51">
        <v>200</v>
      </c>
      <c r="G250" s="52">
        <f>'Приложение 3'!F249</f>
        <v>0</v>
      </c>
      <c r="H250" s="52">
        <f>'Приложение 3'!G249</f>
        <v>0</v>
      </c>
      <c r="I250" s="52">
        <f>'Приложение 3'!H249</f>
        <v>0</v>
      </c>
    </row>
    <row r="251" spans="1:9" ht="31.5" hidden="1">
      <c r="A251" s="88" t="str">
        <f>'Приложение 3'!A250</f>
        <v>Иные закупки товаров, работ и услуг для обеспечения государственных (муниципальных) нужд</v>
      </c>
      <c r="B251" s="208" t="str">
        <f t="shared" si="6"/>
        <v>222</v>
      </c>
      <c r="C251" s="49">
        <v>8</v>
      </c>
      <c r="D251" s="49">
        <v>1</v>
      </c>
      <c r="E251" s="50" t="s">
        <v>346</v>
      </c>
      <c r="F251" s="51">
        <v>240</v>
      </c>
      <c r="G251" s="52">
        <f>'Приложение 3'!F250</f>
        <v>0</v>
      </c>
      <c r="H251" s="52">
        <f>'Приложение 3'!G250</f>
        <v>0</v>
      </c>
      <c r="I251" s="52">
        <f>'Приложение 3'!H250</f>
        <v>0</v>
      </c>
    </row>
    <row r="252" spans="1:9" ht="31.5" hidden="1">
      <c r="A252" s="88" t="str">
        <f>'Приложение 3'!A251</f>
        <v>Мероприятия по сохранению и развитию культуры на территории поселения</v>
      </c>
      <c r="B252" s="208" t="str">
        <f t="shared" si="6"/>
        <v>222</v>
      </c>
      <c r="C252" s="49">
        <v>8</v>
      </c>
      <c r="D252" s="49">
        <v>1</v>
      </c>
      <c r="E252" s="50" t="s">
        <v>348</v>
      </c>
      <c r="F252" s="51"/>
      <c r="G252" s="52">
        <f>'Приложение 3'!F251</f>
        <v>0</v>
      </c>
      <c r="H252" s="52">
        <f>'Приложение 3'!G251</f>
        <v>0</v>
      </c>
      <c r="I252" s="52">
        <f>'Приложение 3'!H251</f>
        <v>0</v>
      </c>
    </row>
    <row r="253" spans="1:9" ht="63" hidden="1">
      <c r="A253" s="88" t="str">
        <f>'Приложение 3'!A252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253" s="208" t="str">
        <f t="shared" si="6"/>
        <v>222</v>
      </c>
      <c r="C253" s="49">
        <v>8</v>
      </c>
      <c r="D253" s="49">
        <v>1</v>
      </c>
      <c r="E253" s="50" t="s">
        <v>348</v>
      </c>
      <c r="F253" s="51">
        <v>100</v>
      </c>
      <c r="G253" s="52">
        <f>'Приложение 3'!F252</f>
        <v>0</v>
      </c>
      <c r="H253" s="52">
        <f>'Приложение 3'!G252</f>
        <v>0</v>
      </c>
      <c r="I253" s="52">
        <f>'Приложение 3'!H252</f>
        <v>0</v>
      </c>
    </row>
    <row r="254" spans="1:9" ht="15.75" hidden="1">
      <c r="A254" s="88" t="str">
        <f>'Приложение 3'!A253</f>
        <v>Расходы на выплаты персоналу казенных учреждений</v>
      </c>
      <c r="B254" s="208" t="str">
        <f t="shared" si="6"/>
        <v>222</v>
      </c>
      <c r="C254" s="49">
        <v>8</v>
      </c>
      <c r="D254" s="49">
        <v>1</v>
      </c>
      <c r="E254" s="50" t="s">
        <v>348</v>
      </c>
      <c r="F254" s="51">
        <v>110</v>
      </c>
      <c r="G254" s="52">
        <f>'Приложение 3'!F253</f>
        <v>0</v>
      </c>
      <c r="H254" s="52">
        <f>'Приложение 3'!G253</f>
        <v>0</v>
      </c>
      <c r="I254" s="52">
        <f>'Приложение 3'!H253</f>
        <v>0</v>
      </c>
    </row>
    <row r="255" spans="1:9" ht="31.5" hidden="1">
      <c r="A255" s="88" t="str">
        <f>'Приложение 3'!A254</f>
        <v>Закупка товаров, работ и услуг для  государственных (муниципальных) нужд</v>
      </c>
      <c r="B255" s="208" t="str">
        <f t="shared" si="6"/>
        <v>222</v>
      </c>
      <c r="C255" s="49">
        <v>8</v>
      </c>
      <c r="D255" s="49">
        <v>1</v>
      </c>
      <c r="E255" s="50" t="s">
        <v>348</v>
      </c>
      <c r="F255" s="51">
        <v>200</v>
      </c>
      <c r="G255" s="52">
        <f>'Приложение 3'!F254</f>
        <v>0</v>
      </c>
      <c r="H255" s="52">
        <f>'Приложение 3'!G254</f>
        <v>0</v>
      </c>
      <c r="I255" s="52">
        <f>'Приложение 3'!H254</f>
        <v>0</v>
      </c>
    </row>
    <row r="256" spans="1:9" ht="31.5" hidden="1">
      <c r="A256" s="88" t="str">
        <f>'Приложение 3'!A255</f>
        <v>Иные закупки товаров, работ и услуг для обеспечения государственных (муниципальных) нужд</v>
      </c>
      <c r="B256" s="208" t="str">
        <f t="shared" si="6"/>
        <v>222</v>
      </c>
      <c r="C256" s="49">
        <v>8</v>
      </c>
      <c r="D256" s="49">
        <v>1</v>
      </c>
      <c r="E256" s="50" t="s">
        <v>348</v>
      </c>
      <c r="F256" s="51">
        <v>240</v>
      </c>
      <c r="G256" s="52">
        <f>'Приложение 3'!F255</f>
        <v>0</v>
      </c>
      <c r="H256" s="52">
        <f>'Приложение 3'!G255</f>
        <v>0</v>
      </c>
      <c r="I256" s="52">
        <f>'Приложение 3'!H255</f>
        <v>0</v>
      </c>
    </row>
    <row r="257" spans="1:9" ht="31.5" hidden="1">
      <c r="A257" s="88" t="str">
        <f>'Приложение 3'!A256</f>
        <v>Предоставление субсидий бюджетным, автономным учреждениям и иным некоммерческим организациям</v>
      </c>
      <c r="B257" s="208" t="str">
        <f t="shared" si="6"/>
        <v>222</v>
      </c>
      <c r="C257" s="49">
        <v>8</v>
      </c>
      <c r="D257" s="49">
        <v>1</v>
      </c>
      <c r="E257" s="50" t="s">
        <v>348</v>
      </c>
      <c r="F257" s="51">
        <v>600</v>
      </c>
      <c r="G257" s="52">
        <f>'Приложение 3'!F256</f>
        <v>0</v>
      </c>
      <c r="H257" s="52">
        <f>'Приложение 3'!G256</f>
        <v>0</v>
      </c>
      <c r="I257" s="52">
        <f>'Приложение 3'!H256</f>
        <v>0</v>
      </c>
    </row>
    <row r="258" spans="1:9" ht="15.75" hidden="1">
      <c r="A258" s="88" t="str">
        <f>'Приложение 3'!A257</f>
        <v>Субсидии бюджетным учреждениям</v>
      </c>
      <c r="B258" s="208" t="str">
        <f t="shared" si="6"/>
        <v>222</v>
      </c>
      <c r="C258" s="49">
        <v>8</v>
      </c>
      <c r="D258" s="49">
        <v>1</v>
      </c>
      <c r="E258" s="50" t="s">
        <v>348</v>
      </c>
      <c r="F258" s="51">
        <v>610</v>
      </c>
      <c r="G258" s="52">
        <f>'Приложение 3'!F257</f>
        <v>0</v>
      </c>
      <c r="H258" s="52">
        <f>'Приложение 3'!G257</f>
        <v>0</v>
      </c>
      <c r="I258" s="52">
        <f>'Приложение 3'!H257</f>
        <v>0</v>
      </c>
    </row>
    <row r="259" spans="1:9" ht="15.75" hidden="1">
      <c r="A259" s="88" t="str">
        <f>'Приложение 3'!A258</f>
        <v>Иные бюджетные ассигнования</v>
      </c>
      <c r="B259" s="208" t="str">
        <f t="shared" si="6"/>
        <v>222</v>
      </c>
      <c r="C259" s="49">
        <v>8</v>
      </c>
      <c r="D259" s="49">
        <v>1</v>
      </c>
      <c r="E259" s="50" t="s">
        <v>348</v>
      </c>
      <c r="F259" s="51">
        <v>800</v>
      </c>
      <c r="G259" s="52">
        <f>'Приложение 3'!F258</f>
        <v>0</v>
      </c>
      <c r="H259" s="52">
        <f>'Приложение 3'!G258</f>
        <v>0</v>
      </c>
      <c r="I259" s="52">
        <f>'Приложение 3'!H258</f>
        <v>0</v>
      </c>
    </row>
    <row r="260" spans="1:9" ht="15.75" hidden="1">
      <c r="A260" s="88" t="str">
        <f>'Приложение 3'!A259</f>
        <v xml:space="preserve">Уплата налогов, сборов и иных платежей </v>
      </c>
      <c r="B260" s="208" t="str">
        <f t="shared" si="6"/>
        <v>222</v>
      </c>
      <c r="C260" s="49">
        <v>8</v>
      </c>
      <c r="D260" s="49">
        <v>1</v>
      </c>
      <c r="E260" s="50" t="s">
        <v>348</v>
      </c>
      <c r="F260" s="51">
        <v>850</v>
      </c>
      <c r="G260" s="52">
        <f>'Приложение 3'!F259</f>
        <v>0</v>
      </c>
      <c r="H260" s="52">
        <f>'Приложение 3'!G259</f>
        <v>0</v>
      </c>
      <c r="I260" s="52">
        <f>'Приложение 3'!H259</f>
        <v>0</v>
      </c>
    </row>
    <row r="261" spans="1:9" ht="31.5" hidden="1">
      <c r="A261" s="88" t="str">
        <f>'Приложение 3'!A260</f>
        <v>Реализация социально значимых проектов в сфере развития общественной инфраструктуры</v>
      </c>
      <c r="B261" s="208" t="str">
        <f t="shared" si="6"/>
        <v>222</v>
      </c>
      <c r="C261" s="49">
        <v>8</v>
      </c>
      <c r="D261" s="49">
        <v>1</v>
      </c>
      <c r="E261" s="50" t="s">
        <v>260</v>
      </c>
      <c r="F261" s="51"/>
      <c r="G261" s="52">
        <f>'Приложение 3'!F260</f>
        <v>0</v>
      </c>
      <c r="H261" s="52">
        <f>'Приложение 3'!G260</f>
        <v>0</v>
      </c>
      <c r="I261" s="52">
        <f>'Приложение 3'!H260</f>
        <v>0</v>
      </c>
    </row>
    <row r="262" spans="1:9" ht="31.5" hidden="1">
      <c r="A262" s="88" t="str">
        <f>'Приложение 3'!A261</f>
        <v>Закупка товаров, работ и услуг для  государственных (муниципальных) нужд</v>
      </c>
      <c r="B262" s="208" t="str">
        <f t="shared" si="6"/>
        <v>222</v>
      </c>
      <c r="C262" s="49">
        <v>8</v>
      </c>
      <c r="D262" s="49">
        <v>1</v>
      </c>
      <c r="E262" s="50" t="s">
        <v>260</v>
      </c>
      <c r="F262" s="51">
        <v>200</v>
      </c>
      <c r="G262" s="52">
        <f>'Приложение 3'!F261</f>
        <v>0</v>
      </c>
      <c r="H262" s="52">
        <f>'Приложение 3'!G261</f>
        <v>0</v>
      </c>
      <c r="I262" s="52">
        <f>'Приложение 3'!H261</f>
        <v>0</v>
      </c>
    </row>
    <row r="263" spans="1:9" ht="31.5" hidden="1">
      <c r="A263" s="88" t="str">
        <f>'Приложение 3'!A262</f>
        <v>Иные закупки товаров, работ и услуг для обеспечения государственных (муниципальных) нужд</v>
      </c>
      <c r="B263" s="208" t="str">
        <f t="shared" si="6"/>
        <v>222</v>
      </c>
      <c r="C263" s="49">
        <v>8</v>
      </c>
      <c r="D263" s="49">
        <v>1</v>
      </c>
      <c r="E263" s="50" t="s">
        <v>260</v>
      </c>
      <c r="F263" s="51">
        <v>240</v>
      </c>
      <c r="G263" s="52">
        <f>'Приложение 3'!F262</f>
        <v>0</v>
      </c>
      <c r="H263" s="52">
        <f>'Приложение 3'!G262</f>
        <v>0</v>
      </c>
      <c r="I263" s="52">
        <f>'Приложение 3'!H262</f>
        <v>0</v>
      </c>
    </row>
    <row r="264" spans="1:9" ht="15.75" hidden="1">
      <c r="A264" s="88" t="str">
        <f>'Приложение 3'!A263</f>
        <v>Обеспечение сбалансированности бюджета</v>
      </c>
      <c r="B264" s="208" t="str">
        <f t="shared" si="6"/>
        <v>222</v>
      </c>
      <c r="C264" s="49">
        <v>8</v>
      </c>
      <c r="D264" s="49">
        <v>1</v>
      </c>
      <c r="E264" s="50" t="s">
        <v>185</v>
      </c>
      <c r="F264" s="51"/>
      <c r="G264" s="52">
        <f>'Приложение 3'!F263</f>
        <v>0</v>
      </c>
      <c r="H264" s="52">
        <f>'Приложение 3'!G263</f>
        <v>0</v>
      </c>
      <c r="I264" s="52">
        <f>'Приложение 3'!H263</f>
        <v>0</v>
      </c>
    </row>
    <row r="265" spans="1:9" ht="63" hidden="1">
      <c r="A265" s="88" t="str">
        <f>'Приложение 3'!A264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265" s="208" t="str">
        <f t="shared" ref="B265:B313" si="7">B264</f>
        <v>222</v>
      </c>
      <c r="C265" s="49">
        <v>8</v>
      </c>
      <c r="D265" s="49">
        <v>1</v>
      </c>
      <c r="E265" s="50" t="s">
        <v>185</v>
      </c>
      <c r="F265" s="51">
        <v>100</v>
      </c>
      <c r="G265" s="52">
        <f>'Приложение 3'!F264</f>
        <v>0</v>
      </c>
      <c r="H265" s="52">
        <f>'Приложение 3'!G264</f>
        <v>0</v>
      </c>
      <c r="I265" s="52">
        <f>'Приложение 3'!H264</f>
        <v>0</v>
      </c>
    </row>
    <row r="266" spans="1:9" ht="15.75" hidden="1">
      <c r="A266" s="88" t="str">
        <f>'Приложение 3'!A265</f>
        <v>Расходы на выплаты персоналу казенных учреждений</v>
      </c>
      <c r="B266" s="208" t="str">
        <f t="shared" si="7"/>
        <v>222</v>
      </c>
      <c r="C266" s="49">
        <v>8</v>
      </c>
      <c r="D266" s="49">
        <v>1</v>
      </c>
      <c r="E266" s="50" t="s">
        <v>185</v>
      </c>
      <c r="F266" s="51">
        <v>110</v>
      </c>
      <c r="G266" s="52">
        <f>'Приложение 3'!F265</f>
        <v>0</v>
      </c>
      <c r="H266" s="52">
        <f>'Приложение 3'!G265</f>
        <v>0</v>
      </c>
      <c r="I266" s="52">
        <f>'Приложение 3'!H265</f>
        <v>0</v>
      </c>
    </row>
    <row r="267" spans="1:9" ht="31.5" hidden="1">
      <c r="A267" s="88" t="str">
        <f>'Приложение 3'!A266</f>
        <v>Закупка товаров, работ и услуг для государственных (муниципальных) нужд</v>
      </c>
      <c r="B267" s="208" t="str">
        <f t="shared" si="7"/>
        <v>222</v>
      </c>
      <c r="C267" s="49">
        <v>8</v>
      </c>
      <c r="D267" s="49">
        <v>1</v>
      </c>
      <c r="E267" s="50" t="s">
        <v>185</v>
      </c>
      <c r="F267" s="51">
        <v>200</v>
      </c>
      <c r="G267" s="52">
        <f>'Приложение 3'!F266</f>
        <v>0</v>
      </c>
      <c r="H267" s="52">
        <f>'Приложение 3'!G266</f>
        <v>0</v>
      </c>
      <c r="I267" s="52">
        <f>'Приложение 3'!H266</f>
        <v>0</v>
      </c>
    </row>
    <row r="268" spans="1:9" ht="31.5" hidden="1">
      <c r="A268" s="88" t="str">
        <f>'Приложение 3'!A267</f>
        <v>Иные закупки товаров, работ и услуг для обеспечения государственных (муниципальных) нужд</v>
      </c>
      <c r="B268" s="208" t="str">
        <f t="shared" si="7"/>
        <v>222</v>
      </c>
      <c r="C268" s="49">
        <v>8</v>
      </c>
      <c r="D268" s="49">
        <v>1</v>
      </c>
      <c r="E268" s="50" t="s">
        <v>185</v>
      </c>
      <c r="F268" s="51">
        <v>240</v>
      </c>
      <c r="G268" s="52">
        <f>'Приложение 3'!F267</f>
        <v>0</v>
      </c>
      <c r="H268" s="52">
        <f>'Приложение 3'!G267</f>
        <v>0</v>
      </c>
      <c r="I268" s="52">
        <f>'Приложение 3'!H267</f>
        <v>0</v>
      </c>
    </row>
    <row r="269" spans="1:9" ht="31.5" hidden="1">
      <c r="A269" s="88" t="str">
        <f>'Приложение 3'!A268</f>
        <v>Предоставление субсидий бюджетным, автономным учреждениям и иным некоммерческим организациям</v>
      </c>
      <c r="B269" s="208" t="str">
        <f t="shared" si="7"/>
        <v>222</v>
      </c>
      <c r="C269" s="49">
        <v>8</v>
      </c>
      <c r="D269" s="49">
        <v>1</v>
      </c>
      <c r="E269" s="50" t="s">
        <v>185</v>
      </c>
      <c r="F269" s="51">
        <v>600</v>
      </c>
      <c r="G269" s="52">
        <f>'Приложение 3'!F268</f>
        <v>0</v>
      </c>
      <c r="H269" s="52">
        <f>'Приложение 3'!G268</f>
        <v>0</v>
      </c>
      <c r="I269" s="52">
        <f>'Приложение 3'!H268</f>
        <v>0</v>
      </c>
    </row>
    <row r="270" spans="1:9" ht="15.75" hidden="1">
      <c r="A270" s="88" t="str">
        <f>'Приложение 3'!A269</f>
        <v>Субсидии бюджетным учреждениям</v>
      </c>
      <c r="B270" s="208" t="str">
        <f t="shared" si="7"/>
        <v>222</v>
      </c>
      <c r="C270" s="49">
        <v>8</v>
      </c>
      <c r="D270" s="49">
        <v>1</v>
      </c>
      <c r="E270" s="50" t="s">
        <v>185</v>
      </c>
      <c r="F270" s="51">
        <v>610</v>
      </c>
      <c r="G270" s="52">
        <f>'Приложение 3'!F269</f>
        <v>0</v>
      </c>
      <c r="H270" s="52">
        <f>'Приложение 3'!G269</f>
        <v>0</v>
      </c>
      <c r="I270" s="52">
        <f>'Приложение 3'!H269</f>
        <v>0</v>
      </c>
    </row>
    <row r="271" spans="1:9" ht="31.5" hidden="1">
      <c r="A271" s="88" t="str">
        <f>'Приложение 3'!A270</f>
        <v>Софинансирование социально значимых проектов в сфере развития общественной инфраструктуры</v>
      </c>
      <c r="B271" s="208" t="str">
        <f t="shared" si="7"/>
        <v>222</v>
      </c>
      <c r="C271" s="49">
        <v>8</v>
      </c>
      <c r="D271" s="49">
        <v>1</v>
      </c>
      <c r="E271" s="86" t="s">
        <v>261</v>
      </c>
      <c r="F271" s="51"/>
      <c r="G271" s="52">
        <f>'Приложение 3'!F270</f>
        <v>0</v>
      </c>
      <c r="H271" s="52">
        <f>'Приложение 3'!G270</f>
        <v>0</v>
      </c>
      <c r="I271" s="52">
        <f>'Приложение 3'!H270</f>
        <v>0</v>
      </c>
    </row>
    <row r="272" spans="1:9" ht="31.5" hidden="1">
      <c r="A272" s="88" t="str">
        <f>'Приложение 3'!A271</f>
        <v>Закупка товаров, работ и услуг для  государственных (муниципальных) нужд</v>
      </c>
      <c r="B272" s="208" t="str">
        <f t="shared" si="7"/>
        <v>222</v>
      </c>
      <c r="C272" s="49">
        <v>8</v>
      </c>
      <c r="D272" s="49">
        <v>1</v>
      </c>
      <c r="E272" s="86" t="s">
        <v>261</v>
      </c>
      <c r="F272" s="51">
        <v>200</v>
      </c>
      <c r="G272" s="52">
        <f>'Приложение 3'!F271</f>
        <v>0</v>
      </c>
      <c r="H272" s="52">
        <f>'Приложение 3'!G271</f>
        <v>0</v>
      </c>
      <c r="I272" s="52">
        <f>'Приложение 3'!H271</f>
        <v>0</v>
      </c>
    </row>
    <row r="273" spans="1:9" ht="31.5" hidden="1">
      <c r="A273" s="88" t="str">
        <f>'Приложение 3'!A272</f>
        <v>Иные закупки товаров, работ и услуг для обеспечения государственных (муниципальных) нужд</v>
      </c>
      <c r="B273" s="208" t="str">
        <f t="shared" si="7"/>
        <v>222</v>
      </c>
      <c r="C273" s="49">
        <v>8</v>
      </c>
      <c r="D273" s="49">
        <v>1</v>
      </c>
      <c r="E273" s="86" t="s">
        <v>261</v>
      </c>
      <c r="F273" s="51">
        <v>240</v>
      </c>
      <c r="G273" s="52">
        <f>'Приложение 3'!F272</f>
        <v>0</v>
      </c>
      <c r="H273" s="52">
        <f>'Приложение 3'!G272</f>
        <v>0</v>
      </c>
      <c r="I273" s="52">
        <f>'Приложение 3'!H272</f>
        <v>0</v>
      </c>
    </row>
    <row r="274" spans="1:9" ht="15.75">
      <c r="A274" s="41" t="str">
        <f>'Приложение 3'!A273</f>
        <v>Социальная политика</v>
      </c>
      <c r="B274" s="207" t="str">
        <f t="shared" si="7"/>
        <v>222</v>
      </c>
      <c r="C274" s="42">
        <v>10</v>
      </c>
      <c r="D274" s="49"/>
      <c r="E274" s="50"/>
      <c r="F274" s="51"/>
      <c r="G274" s="45">
        <f>'Приложение 3'!F273</f>
        <v>294</v>
      </c>
      <c r="H274" s="45">
        <f>'Приложение 3'!G273</f>
        <v>294</v>
      </c>
      <c r="I274" s="45">
        <f>'Приложение 3'!H273</f>
        <v>294</v>
      </c>
    </row>
    <row r="275" spans="1:9" ht="15.75">
      <c r="A275" s="41" t="str">
        <f>'Приложение 3'!A274</f>
        <v>Пенсионное обеспечение</v>
      </c>
      <c r="B275" s="207" t="str">
        <f t="shared" si="7"/>
        <v>222</v>
      </c>
      <c r="C275" s="42">
        <v>10</v>
      </c>
      <c r="D275" s="42">
        <v>1</v>
      </c>
      <c r="E275" s="43" t="s">
        <v>176</v>
      </c>
      <c r="F275" s="44" t="s">
        <v>176</v>
      </c>
      <c r="G275" s="45">
        <f>'Приложение 3'!F274</f>
        <v>294</v>
      </c>
      <c r="H275" s="45">
        <f>'Приложение 3'!G274</f>
        <v>294</v>
      </c>
      <c r="I275" s="45">
        <f>'Приложение 3'!H274</f>
        <v>294</v>
      </c>
    </row>
    <row r="276" spans="1:9" ht="31.5">
      <c r="A276" s="88" t="str">
        <f>'Приложение 3'!A275</f>
        <v xml:space="preserve">Непрограммные направления бюджета
</v>
      </c>
      <c r="B276" s="208" t="str">
        <f t="shared" si="7"/>
        <v>222</v>
      </c>
      <c r="C276" s="49">
        <v>10</v>
      </c>
      <c r="D276" s="49">
        <v>1</v>
      </c>
      <c r="E276" s="50" t="s">
        <v>179</v>
      </c>
      <c r="F276" s="51" t="s">
        <v>176</v>
      </c>
      <c r="G276" s="52">
        <f>'Приложение 3'!F275</f>
        <v>294</v>
      </c>
      <c r="H276" s="52">
        <f>'Приложение 3'!G275</f>
        <v>294</v>
      </c>
      <c r="I276" s="52">
        <f>'Приложение 3'!H275</f>
        <v>294</v>
      </c>
    </row>
    <row r="277" spans="1:9" ht="31.5">
      <c r="A277" s="88" t="str">
        <f>'Приложение 3'!A276</f>
        <v>Доплаты к пенсиям государственных служащих субъектов Российской Федерации и муниципальных служащих</v>
      </c>
      <c r="B277" s="208" t="str">
        <f t="shared" si="7"/>
        <v>222</v>
      </c>
      <c r="C277" s="49">
        <v>10</v>
      </c>
      <c r="D277" s="49">
        <v>1</v>
      </c>
      <c r="E277" s="50" t="s">
        <v>354</v>
      </c>
      <c r="F277" s="51" t="s">
        <v>176</v>
      </c>
      <c r="G277" s="52">
        <f>'Приложение 3'!F276</f>
        <v>294</v>
      </c>
      <c r="H277" s="52">
        <f>'Приложение 3'!G276</f>
        <v>294</v>
      </c>
      <c r="I277" s="52">
        <f>'Приложение 3'!H276</f>
        <v>294</v>
      </c>
    </row>
    <row r="278" spans="1:9" ht="15.75">
      <c r="A278" s="88" t="str">
        <f>'Приложение 3'!A277</f>
        <v>Социальное обеспечение и иные выплаты населению</v>
      </c>
      <c r="B278" s="208" t="str">
        <f t="shared" si="7"/>
        <v>222</v>
      </c>
      <c r="C278" s="49">
        <v>10</v>
      </c>
      <c r="D278" s="49">
        <v>1</v>
      </c>
      <c r="E278" s="50" t="s">
        <v>354</v>
      </c>
      <c r="F278" s="51">
        <v>300</v>
      </c>
      <c r="G278" s="52">
        <f>'Приложение 3'!F277</f>
        <v>294</v>
      </c>
      <c r="H278" s="52">
        <f>'Приложение 3'!G277</f>
        <v>294</v>
      </c>
      <c r="I278" s="52">
        <f>'Приложение 3'!H277</f>
        <v>294</v>
      </c>
    </row>
    <row r="279" spans="1:9" ht="15.75">
      <c r="A279" s="88" t="str">
        <f>'Приложение 3'!A278</f>
        <v xml:space="preserve">Публичные нормативные социальные выплаты гражданам </v>
      </c>
      <c r="B279" s="208" t="str">
        <f t="shared" si="7"/>
        <v>222</v>
      </c>
      <c r="C279" s="49">
        <v>10</v>
      </c>
      <c r="D279" s="49">
        <v>1</v>
      </c>
      <c r="E279" s="50" t="s">
        <v>354</v>
      </c>
      <c r="F279" s="51">
        <v>310</v>
      </c>
      <c r="G279" s="52">
        <f>'Приложение 3'!F278</f>
        <v>294</v>
      </c>
      <c r="H279" s="52">
        <f>'Приложение 3'!G278</f>
        <v>294</v>
      </c>
      <c r="I279" s="52">
        <f>'Приложение 3'!H278</f>
        <v>294</v>
      </c>
    </row>
    <row r="280" spans="1:9" ht="15.75">
      <c r="A280" s="41" t="str">
        <f>'Приложение 3'!A279</f>
        <v>Физическая культура и спорт</v>
      </c>
      <c r="B280" s="207" t="str">
        <f t="shared" si="7"/>
        <v>222</v>
      </c>
      <c r="C280" s="42">
        <v>11</v>
      </c>
      <c r="D280" s="42" t="s">
        <v>176</v>
      </c>
      <c r="E280" s="43" t="s">
        <v>176</v>
      </c>
      <c r="F280" s="44" t="s">
        <v>176</v>
      </c>
      <c r="G280" s="45">
        <f>'Приложение 3'!F279</f>
        <v>16157.7101</v>
      </c>
      <c r="H280" s="45">
        <f>'Приложение 3'!G279</f>
        <v>1900</v>
      </c>
      <c r="I280" s="45">
        <f>'Приложение 3'!H279</f>
        <v>1900</v>
      </c>
    </row>
    <row r="281" spans="1:9" ht="15.75">
      <c r="A281" s="41" t="str">
        <f>'Приложение 3'!A280</f>
        <v>Массовый спорт</v>
      </c>
      <c r="B281" s="207" t="str">
        <f t="shared" si="7"/>
        <v>222</v>
      </c>
      <c r="C281" s="91">
        <v>11</v>
      </c>
      <c r="D281" s="91">
        <v>2</v>
      </c>
      <c r="E281" s="43"/>
      <c r="F281" s="44"/>
      <c r="G281" s="45">
        <f>'Приложение 3'!F280</f>
        <v>16157.7101</v>
      </c>
      <c r="H281" s="45">
        <f>'Приложение 3'!G280</f>
        <v>1900</v>
      </c>
      <c r="I281" s="45">
        <f>'Приложение 3'!H280</f>
        <v>1900</v>
      </c>
    </row>
    <row r="282" spans="1:9" ht="31.5">
      <c r="A282" s="41" t="str">
        <f>'Приложение 3'!A281</f>
        <v>Муниципальная программа "Физическая культура и спорт  Улыбинского сельсовета"</v>
      </c>
      <c r="B282" s="207" t="str">
        <f t="shared" si="7"/>
        <v>222</v>
      </c>
      <c r="C282" s="91">
        <v>11</v>
      </c>
      <c r="D282" s="91">
        <v>2</v>
      </c>
      <c r="E282" s="92" t="s">
        <v>360</v>
      </c>
      <c r="F282" s="44"/>
      <c r="G282" s="45">
        <f>'Приложение 3'!F281</f>
        <v>16157.7101</v>
      </c>
      <c r="H282" s="45">
        <f>'Приложение 3'!G281</f>
        <v>1900</v>
      </c>
      <c r="I282" s="45">
        <f>'Приложение 3'!H281</f>
        <v>1900</v>
      </c>
    </row>
    <row r="283" spans="1:9" ht="31.5">
      <c r="A283" s="88" t="str">
        <f>'Приложение 3'!A282</f>
        <v xml:space="preserve">Мероприятия "Физическая культура и спорт" на территории поселения </v>
      </c>
      <c r="B283" s="208" t="str">
        <f t="shared" si="7"/>
        <v>222</v>
      </c>
      <c r="C283" s="93">
        <v>11</v>
      </c>
      <c r="D283" s="93">
        <v>2</v>
      </c>
      <c r="E283" s="86" t="s">
        <v>362</v>
      </c>
      <c r="F283" s="51"/>
      <c r="G283" s="52">
        <f>'Приложение 3'!F282</f>
        <v>3056.7</v>
      </c>
      <c r="H283" s="52">
        <f>'Приложение 3'!G282</f>
        <v>1900</v>
      </c>
      <c r="I283" s="52">
        <f>'Приложение 3'!H282</f>
        <v>1900</v>
      </c>
    </row>
    <row r="284" spans="1:9" ht="63">
      <c r="A284" s="88" t="str">
        <f>'Приложение 3'!A283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284" s="208" t="str">
        <f t="shared" si="7"/>
        <v>222</v>
      </c>
      <c r="C284" s="93">
        <v>11</v>
      </c>
      <c r="D284" s="93">
        <v>2</v>
      </c>
      <c r="E284" s="86" t="s">
        <v>362</v>
      </c>
      <c r="F284" s="86">
        <v>100</v>
      </c>
      <c r="G284" s="52">
        <f>'Приложение 3'!F283</f>
        <v>2022.5</v>
      </c>
      <c r="H284" s="52">
        <f>'Приложение 3'!G283</f>
        <v>1200</v>
      </c>
      <c r="I284" s="52">
        <f>'Приложение 3'!H283</f>
        <v>1200</v>
      </c>
    </row>
    <row r="285" spans="1:9" ht="15.75">
      <c r="A285" s="88" t="str">
        <f>'Приложение 3'!A284</f>
        <v>Расходы на выплаты персоналу казенных учреждений</v>
      </c>
      <c r="B285" s="208" t="str">
        <f t="shared" si="7"/>
        <v>222</v>
      </c>
      <c r="C285" s="93">
        <v>11</v>
      </c>
      <c r="D285" s="93">
        <v>2</v>
      </c>
      <c r="E285" s="86" t="s">
        <v>362</v>
      </c>
      <c r="F285" s="86">
        <v>110</v>
      </c>
      <c r="G285" s="52">
        <f>'Приложение 3'!F284</f>
        <v>2022.5</v>
      </c>
      <c r="H285" s="52">
        <f>'Приложение 3'!G284</f>
        <v>1200</v>
      </c>
      <c r="I285" s="52">
        <f>'Приложение 3'!H284</f>
        <v>1200</v>
      </c>
    </row>
    <row r="286" spans="1:9" ht="31.5">
      <c r="A286" s="88" t="str">
        <f>'Приложение 3'!A285</f>
        <v>Закупка товаров, работ и услуг для обеспечения государственных (муниципальных) нужд</v>
      </c>
      <c r="B286" s="208" t="str">
        <f t="shared" si="7"/>
        <v>222</v>
      </c>
      <c r="C286" s="93">
        <v>11</v>
      </c>
      <c r="D286" s="93">
        <v>2</v>
      </c>
      <c r="E286" s="86" t="s">
        <v>362</v>
      </c>
      <c r="F286" s="86">
        <v>200</v>
      </c>
      <c r="G286" s="52">
        <f>'Приложение 3'!F285</f>
        <v>1033.7</v>
      </c>
      <c r="H286" s="52">
        <f>'Приложение 3'!G285</f>
        <v>690</v>
      </c>
      <c r="I286" s="52">
        <f>'Приложение 3'!H285</f>
        <v>690</v>
      </c>
    </row>
    <row r="287" spans="1:9" ht="31.5">
      <c r="A287" s="88" t="str">
        <f>'Приложение 3'!A286</f>
        <v>Иные закупки товаров, работ и услуг для обеспечения государственных (муниципальных) нужд</v>
      </c>
      <c r="B287" s="208" t="str">
        <f t="shared" si="7"/>
        <v>222</v>
      </c>
      <c r="C287" s="93">
        <v>11</v>
      </c>
      <c r="D287" s="93">
        <v>2</v>
      </c>
      <c r="E287" s="86" t="s">
        <v>362</v>
      </c>
      <c r="F287" s="86">
        <v>240</v>
      </c>
      <c r="G287" s="52">
        <f>'Приложение 3'!F286</f>
        <v>1033.7</v>
      </c>
      <c r="H287" s="52">
        <f>'Приложение 3'!G286</f>
        <v>690</v>
      </c>
      <c r="I287" s="52">
        <f>'Приложение 3'!H286</f>
        <v>690</v>
      </c>
    </row>
    <row r="288" spans="1:9" ht="15.75">
      <c r="A288" s="88" t="str">
        <f>'Приложение 3'!A287</f>
        <v>Иные бюджетные ассигнования</v>
      </c>
      <c r="B288" s="208" t="str">
        <f t="shared" si="7"/>
        <v>222</v>
      </c>
      <c r="C288" s="93">
        <v>11</v>
      </c>
      <c r="D288" s="93">
        <v>2</v>
      </c>
      <c r="E288" s="86" t="s">
        <v>362</v>
      </c>
      <c r="F288" s="86">
        <v>800</v>
      </c>
      <c r="G288" s="52">
        <f>'Приложение 3'!F287</f>
        <v>0.5</v>
      </c>
      <c r="H288" s="52">
        <f>'Приложение 3'!G287</f>
        <v>10</v>
      </c>
      <c r="I288" s="52">
        <f>'Приложение 3'!H287</f>
        <v>10</v>
      </c>
    </row>
    <row r="289" spans="1:9" ht="15.75">
      <c r="A289" s="88" t="str">
        <f>'Приложение 3'!A288</f>
        <v>Уплата налогов, сборов и иных платежей</v>
      </c>
      <c r="B289" s="208" t="str">
        <f t="shared" si="7"/>
        <v>222</v>
      </c>
      <c r="C289" s="93">
        <v>11</v>
      </c>
      <c r="D289" s="93">
        <v>2</v>
      </c>
      <c r="E289" s="86" t="s">
        <v>362</v>
      </c>
      <c r="F289" s="86">
        <v>850</v>
      </c>
      <c r="G289" s="52">
        <f>'Приложение 3'!F288</f>
        <v>0.5</v>
      </c>
      <c r="H289" s="52">
        <f>'Приложение 3'!G288</f>
        <v>10</v>
      </c>
      <c r="I289" s="52">
        <f>'Приложение 3'!H288</f>
        <v>10</v>
      </c>
    </row>
    <row r="290" spans="1:9" ht="15.75">
      <c r="A290" s="88" t="str">
        <f>'Приложение 3'!A289</f>
        <v>Обеспечение сбалансированности местных бюджетов</v>
      </c>
      <c r="B290" s="208" t="str">
        <f t="shared" si="7"/>
        <v>222</v>
      </c>
      <c r="C290" s="93">
        <v>11</v>
      </c>
      <c r="D290" s="93">
        <v>2</v>
      </c>
      <c r="E290" s="86" t="s">
        <v>364</v>
      </c>
      <c r="F290" s="86" t="s">
        <v>176</v>
      </c>
      <c r="G290" s="52">
        <f>'Приложение 3'!F289</f>
        <v>3000</v>
      </c>
      <c r="H290" s="52">
        <f>'Приложение 3'!G289</f>
        <v>0</v>
      </c>
      <c r="I290" s="52">
        <f>'Приложение 3'!H289</f>
        <v>0</v>
      </c>
    </row>
    <row r="291" spans="1:9" ht="63">
      <c r="A291" s="88" t="str">
        <f>'Приложение 3'!A290</f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B291" s="208" t="str">
        <f t="shared" si="7"/>
        <v>222</v>
      </c>
      <c r="C291" s="93">
        <v>11</v>
      </c>
      <c r="D291" s="93">
        <v>2</v>
      </c>
      <c r="E291" s="86" t="s">
        <v>364</v>
      </c>
      <c r="F291" s="86">
        <v>100</v>
      </c>
      <c r="G291" s="52">
        <f>'Приложение 3'!F290</f>
        <v>3000</v>
      </c>
      <c r="H291" s="52">
        <f>'Приложение 3'!G290</f>
        <v>0</v>
      </c>
      <c r="I291" s="52">
        <f>'Приложение 3'!H290</f>
        <v>0</v>
      </c>
    </row>
    <row r="292" spans="1:9" ht="15.75">
      <c r="A292" s="210" t="str">
        <f>'Приложение 3'!A291</f>
        <v>Расходы на выплаты персоналу казенных учреждений</v>
      </c>
      <c r="B292" s="208" t="str">
        <f t="shared" si="7"/>
        <v>222</v>
      </c>
      <c r="C292" s="211">
        <v>11</v>
      </c>
      <c r="D292" s="93">
        <v>2</v>
      </c>
      <c r="E292" s="96" t="s">
        <v>364</v>
      </c>
      <c r="F292" s="96">
        <v>110</v>
      </c>
      <c r="G292" s="52">
        <f>'Приложение 3'!F291</f>
        <v>3000</v>
      </c>
      <c r="H292" s="52">
        <f>'Приложение 3'!G291</f>
        <v>0</v>
      </c>
      <c r="I292" s="52">
        <f>'Приложение 3'!H291</f>
        <v>0</v>
      </c>
    </row>
    <row r="293" spans="1:9" ht="31.5">
      <c r="A293" s="212" t="s">
        <v>365</v>
      </c>
      <c r="B293" s="208" t="str">
        <f t="shared" si="7"/>
        <v>222</v>
      </c>
      <c r="C293" s="93">
        <v>11</v>
      </c>
      <c r="D293" s="211">
        <v>2</v>
      </c>
      <c r="E293" s="100" t="s">
        <v>366</v>
      </c>
      <c r="F293" s="101" t="s">
        <v>176</v>
      </c>
      <c r="G293" s="213">
        <f>'Приложение 3'!F292</f>
        <v>10000</v>
      </c>
      <c r="H293" s="52">
        <f>'Приложение 3'!G292</f>
        <v>0</v>
      </c>
      <c r="I293" s="52">
        <f>'Приложение 3'!H292</f>
        <v>0</v>
      </c>
    </row>
    <row r="294" spans="1:9" ht="31.5">
      <c r="A294" s="212" t="s">
        <v>307</v>
      </c>
      <c r="B294" s="208" t="str">
        <f t="shared" si="7"/>
        <v>222</v>
      </c>
      <c r="C294" s="211">
        <v>11</v>
      </c>
      <c r="D294" s="171">
        <v>2</v>
      </c>
      <c r="E294" s="100" t="s">
        <v>366</v>
      </c>
      <c r="F294" s="100">
        <v>200</v>
      </c>
      <c r="G294" s="213">
        <f>'Приложение 3'!F293</f>
        <v>10000</v>
      </c>
      <c r="H294" s="52">
        <f>'Приложение 3'!G293</f>
        <v>0</v>
      </c>
      <c r="I294" s="52">
        <f>'Приложение 3'!H293</f>
        <v>0</v>
      </c>
    </row>
    <row r="295" spans="1:9" ht="31.5">
      <c r="A295" s="212" t="s">
        <v>192</v>
      </c>
      <c r="B295" s="208" t="str">
        <f t="shared" si="7"/>
        <v>222</v>
      </c>
      <c r="C295" s="93">
        <v>11</v>
      </c>
      <c r="D295" s="211">
        <v>2</v>
      </c>
      <c r="E295" s="100" t="s">
        <v>366</v>
      </c>
      <c r="F295" s="100">
        <v>240</v>
      </c>
      <c r="G295" s="213">
        <f>'Приложение 3'!F294</f>
        <v>10000</v>
      </c>
      <c r="H295" s="52">
        <f>'Приложение 3'!G294</f>
        <v>0</v>
      </c>
      <c r="I295" s="52">
        <f>'Приложение 3'!H294</f>
        <v>0</v>
      </c>
    </row>
    <row r="296" spans="1:9" ht="47.25">
      <c r="A296" s="212" t="s">
        <v>367</v>
      </c>
      <c r="B296" s="208" t="str">
        <f t="shared" si="7"/>
        <v>222</v>
      </c>
      <c r="C296" s="211">
        <v>11</v>
      </c>
      <c r="D296" s="171">
        <v>2</v>
      </c>
      <c r="E296" s="100" t="s">
        <v>368</v>
      </c>
      <c r="F296" s="101" t="s">
        <v>176</v>
      </c>
      <c r="G296" s="213">
        <f>'Приложение 3'!F295</f>
        <v>101.01009999999999</v>
      </c>
      <c r="H296" s="52">
        <f>'Приложение 3'!G295</f>
        <v>0</v>
      </c>
      <c r="I296" s="52">
        <f>'Приложение 3'!H295</f>
        <v>0</v>
      </c>
    </row>
    <row r="297" spans="1:9" ht="31.5">
      <c r="A297" s="212" t="s">
        <v>307</v>
      </c>
      <c r="B297" s="208" t="str">
        <f t="shared" si="7"/>
        <v>222</v>
      </c>
      <c r="C297" s="93">
        <v>11</v>
      </c>
      <c r="D297" s="211">
        <v>2</v>
      </c>
      <c r="E297" s="100" t="s">
        <v>368</v>
      </c>
      <c r="F297" s="100">
        <v>200</v>
      </c>
      <c r="G297" s="213">
        <f>'Приложение 3'!F296</f>
        <v>101.01009999999999</v>
      </c>
      <c r="H297" s="52">
        <f>'Приложение 3'!G296</f>
        <v>0</v>
      </c>
      <c r="I297" s="52">
        <f>'Приложение 3'!H296</f>
        <v>0</v>
      </c>
    </row>
    <row r="298" spans="1:9" ht="31.5">
      <c r="A298" s="212" t="s">
        <v>192</v>
      </c>
      <c r="B298" s="208" t="str">
        <f t="shared" si="7"/>
        <v>222</v>
      </c>
      <c r="C298" s="211">
        <v>11</v>
      </c>
      <c r="D298" s="171">
        <v>2</v>
      </c>
      <c r="E298" s="100" t="s">
        <v>368</v>
      </c>
      <c r="F298" s="100">
        <v>240</v>
      </c>
      <c r="G298" s="213">
        <f>'Приложение 3'!F297</f>
        <v>101.01009999999999</v>
      </c>
      <c r="H298" s="52">
        <f>'Приложение 3'!G297</f>
        <v>0</v>
      </c>
      <c r="I298" s="52">
        <f>'Приложение 3'!H297</f>
        <v>0</v>
      </c>
    </row>
    <row r="299" spans="1:9" ht="15.75" hidden="1">
      <c r="A299" s="214" t="str">
        <f>'Приложение 3'!A298</f>
        <v>Другие вопросы в области физической культуры и спорта</v>
      </c>
      <c r="B299" s="207" t="str">
        <f>B292</f>
        <v>222</v>
      </c>
      <c r="C299" s="42">
        <v>11</v>
      </c>
      <c r="D299" s="42">
        <v>5</v>
      </c>
      <c r="E299" s="107" t="s">
        <v>176</v>
      </c>
      <c r="F299" s="108" t="s">
        <v>176</v>
      </c>
      <c r="G299" s="45">
        <f>'Приложение 3'!F298</f>
        <v>0</v>
      </c>
      <c r="H299" s="45">
        <f>'Приложение 3'!G298</f>
        <v>0</v>
      </c>
      <c r="I299" s="45">
        <f>'Приложение 3'!H298</f>
        <v>0</v>
      </c>
    </row>
    <row r="300" spans="1:9" ht="31.5" hidden="1">
      <c r="A300" s="41" t="str">
        <f>'Приложение 3'!A299</f>
        <v xml:space="preserve">Муниципальная программа "Физическая культура и спорт   ________ сельсовета </v>
      </c>
      <c r="B300" s="207" t="str">
        <f t="shared" si="7"/>
        <v>222</v>
      </c>
      <c r="C300" s="42">
        <v>11</v>
      </c>
      <c r="D300" s="42">
        <v>5</v>
      </c>
      <c r="E300" s="43" t="s">
        <v>360</v>
      </c>
      <c r="F300" s="44"/>
      <c r="G300" s="45">
        <f>'Приложение 3'!F299</f>
        <v>0</v>
      </c>
      <c r="H300" s="45">
        <f>'Приложение 3'!G299</f>
        <v>0</v>
      </c>
      <c r="I300" s="45">
        <f>'Приложение 3'!H299</f>
        <v>0</v>
      </c>
    </row>
    <row r="301" spans="1:9" ht="31.5" hidden="1">
      <c r="A301" s="88" t="str">
        <f>'Приложение 3'!A300</f>
        <v xml:space="preserve">Мероприятия "Физическая культура и спорт" на территории поселения </v>
      </c>
      <c r="B301" s="208" t="str">
        <f t="shared" si="7"/>
        <v>222</v>
      </c>
      <c r="C301" s="49">
        <v>11</v>
      </c>
      <c r="D301" s="49">
        <v>5</v>
      </c>
      <c r="E301" s="50" t="s">
        <v>362</v>
      </c>
      <c r="F301" s="51" t="s">
        <v>176</v>
      </c>
      <c r="G301" s="52">
        <f>'Приложение 3'!F300</f>
        <v>0</v>
      </c>
      <c r="H301" s="52">
        <f>'Приложение 3'!G300</f>
        <v>0</v>
      </c>
      <c r="I301" s="52">
        <f>'Приложение 3'!H300</f>
        <v>0</v>
      </c>
    </row>
    <row r="302" spans="1:9" ht="31.5" hidden="1">
      <c r="A302" s="88" t="str">
        <f>'Приложение 3'!A301</f>
        <v>Закупка товаров, работ и услуг для  государственных (муниципальных) нужд</v>
      </c>
      <c r="B302" s="208" t="str">
        <f t="shared" si="7"/>
        <v>222</v>
      </c>
      <c r="C302" s="49">
        <v>11</v>
      </c>
      <c r="D302" s="49">
        <v>5</v>
      </c>
      <c r="E302" s="50" t="s">
        <v>362</v>
      </c>
      <c r="F302" s="51">
        <v>200</v>
      </c>
      <c r="G302" s="52">
        <f>'Приложение 3'!F301</f>
        <v>0</v>
      </c>
      <c r="H302" s="52">
        <f>'Приложение 3'!G301</f>
        <v>0</v>
      </c>
      <c r="I302" s="52">
        <f>'Приложение 3'!H301</f>
        <v>0</v>
      </c>
    </row>
    <row r="303" spans="1:9" ht="31.5" hidden="1">
      <c r="A303" s="88" t="str">
        <f>'Приложение 3'!A302</f>
        <v>Иные закупки товаров, работ и услуг для обеспечения государственных (муниципальных) нужд</v>
      </c>
      <c r="B303" s="208" t="str">
        <f t="shared" si="7"/>
        <v>222</v>
      </c>
      <c r="C303" s="49">
        <v>11</v>
      </c>
      <c r="D303" s="49">
        <v>5</v>
      </c>
      <c r="E303" s="50" t="s">
        <v>362</v>
      </c>
      <c r="F303" s="51">
        <v>240</v>
      </c>
      <c r="G303" s="52">
        <f>'Приложение 3'!F302</f>
        <v>0</v>
      </c>
      <c r="H303" s="52">
        <f>'Приложение 3'!G302</f>
        <v>0</v>
      </c>
      <c r="I303" s="52">
        <f>'Приложение 3'!H302</f>
        <v>0</v>
      </c>
    </row>
    <row r="304" spans="1:9" ht="15.75" hidden="1">
      <c r="A304" s="41" t="str">
        <f>'Приложение 3'!A303</f>
        <v>Непрограммные направления бюджета</v>
      </c>
      <c r="B304" s="207" t="str">
        <f t="shared" si="7"/>
        <v>222</v>
      </c>
      <c r="C304" s="42">
        <v>11</v>
      </c>
      <c r="D304" s="42">
        <v>5</v>
      </c>
      <c r="E304" s="43" t="s">
        <v>179</v>
      </c>
      <c r="F304" s="44"/>
      <c r="G304" s="45">
        <f>'Приложение 3'!F303</f>
        <v>0</v>
      </c>
      <c r="H304" s="45">
        <f>'Приложение 3'!G303</f>
        <v>0</v>
      </c>
      <c r="I304" s="45">
        <f>'Приложение 3'!H303</f>
        <v>0</v>
      </c>
    </row>
    <row r="305" spans="1:9" ht="15.75" hidden="1">
      <c r="A305" s="88" t="str">
        <f>'Приложение 3'!A304</f>
        <v>Развитие физической культуры и спорта в поселении</v>
      </c>
      <c r="B305" s="208" t="str">
        <f t="shared" si="7"/>
        <v>222</v>
      </c>
      <c r="C305" s="49">
        <v>11</v>
      </c>
      <c r="D305" s="49">
        <v>5</v>
      </c>
      <c r="E305" s="50" t="s">
        <v>372</v>
      </c>
      <c r="F305" s="51" t="s">
        <v>176</v>
      </c>
      <c r="G305" s="52">
        <f>'Приложение 3'!F304</f>
        <v>0</v>
      </c>
      <c r="H305" s="52">
        <f>'Приложение 3'!G304</f>
        <v>0</v>
      </c>
      <c r="I305" s="52">
        <f>'Приложение 3'!H304</f>
        <v>0</v>
      </c>
    </row>
    <row r="306" spans="1:9" ht="31.5" hidden="1">
      <c r="A306" s="88" t="str">
        <f>'Приложение 3'!A305</f>
        <v>Закупка товаров, работ и услуг для  государственных (муниципальных) нужд</v>
      </c>
      <c r="B306" s="208" t="str">
        <f t="shared" si="7"/>
        <v>222</v>
      </c>
      <c r="C306" s="49">
        <v>11</v>
      </c>
      <c r="D306" s="49">
        <v>5</v>
      </c>
      <c r="E306" s="50" t="s">
        <v>372</v>
      </c>
      <c r="F306" s="51">
        <v>200</v>
      </c>
      <c r="G306" s="52">
        <f>'Приложение 3'!F305</f>
        <v>0</v>
      </c>
      <c r="H306" s="52">
        <f>'Приложение 3'!G305</f>
        <v>0</v>
      </c>
      <c r="I306" s="52">
        <f>'Приложение 3'!H305</f>
        <v>0</v>
      </c>
    </row>
    <row r="307" spans="1:9" ht="31.5" hidden="1">
      <c r="A307" s="88" t="str">
        <f>'Приложение 3'!A306</f>
        <v>Иные закупки товаров, работ и услуг для обеспечения государственных (муниципальных) нужд</v>
      </c>
      <c r="B307" s="208" t="str">
        <f t="shared" si="7"/>
        <v>222</v>
      </c>
      <c r="C307" s="49">
        <v>11</v>
      </c>
      <c r="D307" s="49">
        <v>5</v>
      </c>
      <c r="E307" s="50" t="s">
        <v>372</v>
      </c>
      <c r="F307" s="51">
        <v>240</v>
      </c>
      <c r="G307" s="52">
        <f>'Приложение 3'!F306</f>
        <v>0</v>
      </c>
      <c r="H307" s="52">
        <f>'Приложение 3'!G306</f>
        <v>0</v>
      </c>
      <c r="I307" s="52">
        <f>'Приложение 3'!H306</f>
        <v>0</v>
      </c>
    </row>
    <row r="308" spans="1:9" ht="15.75">
      <c r="A308" s="41" t="str">
        <f>'Приложение 3'!A307</f>
        <v>Условно-утвержденные расходы</v>
      </c>
      <c r="B308" s="207" t="str">
        <f t="shared" si="7"/>
        <v>222</v>
      </c>
      <c r="C308" s="42">
        <v>99</v>
      </c>
      <c r="D308" s="42"/>
      <c r="E308" s="43" t="s">
        <v>176</v>
      </c>
      <c r="F308" s="44" t="s">
        <v>176</v>
      </c>
      <c r="G308" s="45">
        <f>'Приложение 3'!F307</f>
        <v>0</v>
      </c>
      <c r="H308" s="45">
        <f>'Приложение 3'!G307</f>
        <v>375.3</v>
      </c>
      <c r="I308" s="45">
        <f>'Приложение 3'!H307</f>
        <v>793.2</v>
      </c>
    </row>
    <row r="309" spans="1:9" ht="15.75">
      <c r="A309" s="88" t="str">
        <f>'Приложение 3'!A308</f>
        <v>Условно-утвержденные расходы</v>
      </c>
      <c r="B309" s="208" t="str">
        <f t="shared" si="7"/>
        <v>222</v>
      </c>
      <c r="C309" s="49">
        <v>99</v>
      </c>
      <c r="D309" s="49">
        <v>99</v>
      </c>
      <c r="E309" s="50"/>
      <c r="F309" s="51"/>
      <c r="G309" s="52">
        <f>'Приложение 3'!F308</f>
        <v>0</v>
      </c>
      <c r="H309" s="52">
        <f>'Приложение 3'!G308</f>
        <v>375.3</v>
      </c>
      <c r="I309" s="52">
        <f>'Приложение 3'!H308</f>
        <v>793.2</v>
      </c>
    </row>
    <row r="310" spans="1:9" ht="15.75">
      <c r="A310" s="88" t="str">
        <f>'Приложение 3'!A309</f>
        <v>Непрограммные направления бюджета</v>
      </c>
      <c r="B310" s="208" t="str">
        <f t="shared" si="7"/>
        <v>222</v>
      </c>
      <c r="C310" s="49">
        <v>99</v>
      </c>
      <c r="D310" s="49">
        <v>99</v>
      </c>
      <c r="E310" s="50" t="s">
        <v>179</v>
      </c>
      <c r="F310" s="51"/>
      <c r="G310" s="52">
        <f>'Приложение 3'!F309</f>
        <v>0</v>
      </c>
      <c r="H310" s="52">
        <f>'Приложение 3'!G309</f>
        <v>375.3</v>
      </c>
      <c r="I310" s="52">
        <f>'Приложение 3'!H309</f>
        <v>793.2</v>
      </c>
    </row>
    <row r="311" spans="1:9" ht="15.75">
      <c r="A311" s="88" t="str">
        <f>'Приложение 3'!A310</f>
        <v>Условно-утвержденные расходы</v>
      </c>
      <c r="B311" s="208" t="str">
        <f t="shared" si="7"/>
        <v>222</v>
      </c>
      <c r="C311" s="49">
        <v>99</v>
      </c>
      <c r="D311" s="49">
        <v>99</v>
      </c>
      <c r="E311" s="50" t="s">
        <v>374</v>
      </c>
      <c r="F311" s="51"/>
      <c r="G311" s="52">
        <f>'Приложение 3'!F310</f>
        <v>0</v>
      </c>
      <c r="H311" s="52">
        <f>'Приложение 3'!G310</f>
        <v>375.3</v>
      </c>
      <c r="I311" s="52">
        <f>'Приложение 3'!H310</f>
        <v>793.2</v>
      </c>
    </row>
    <row r="312" spans="1:9" ht="15.75">
      <c r="A312" s="88" t="str">
        <f>'Приложение 3'!A311</f>
        <v>Условно-утвержденные расходы</v>
      </c>
      <c r="B312" s="208" t="str">
        <f t="shared" si="7"/>
        <v>222</v>
      </c>
      <c r="C312" s="49">
        <v>99</v>
      </c>
      <c r="D312" s="49">
        <v>99</v>
      </c>
      <c r="E312" s="50" t="s">
        <v>374</v>
      </c>
      <c r="F312" s="51">
        <v>900</v>
      </c>
      <c r="G312" s="52">
        <f>'Приложение 3'!F311</f>
        <v>0</v>
      </c>
      <c r="H312" s="52">
        <f>'Приложение 3'!G311</f>
        <v>375.3</v>
      </c>
      <c r="I312" s="52">
        <f>'Приложение 3'!H311</f>
        <v>793.2</v>
      </c>
    </row>
    <row r="313" spans="1:9" ht="15.75">
      <c r="A313" s="88" t="str">
        <f>'Приложение 3'!A312</f>
        <v>Условно-утвержденные расходы</v>
      </c>
      <c r="B313" s="208" t="str">
        <f t="shared" si="7"/>
        <v>222</v>
      </c>
      <c r="C313" s="49">
        <v>99</v>
      </c>
      <c r="D313" s="49">
        <v>99</v>
      </c>
      <c r="E313" s="50" t="s">
        <v>374</v>
      </c>
      <c r="F313" s="51">
        <v>990</v>
      </c>
      <c r="G313" s="52">
        <f>'Приложение 3'!F312</f>
        <v>0</v>
      </c>
      <c r="H313" s="52">
        <f>'Приложение 3'!G312</f>
        <v>375.3</v>
      </c>
      <c r="I313" s="52">
        <f>'Приложение 3'!H312</f>
        <v>793.2</v>
      </c>
    </row>
    <row r="314" spans="1:9" ht="15.75">
      <c r="A314" s="111" t="s">
        <v>375</v>
      </c>
      <c r="B314" s="215"/>
      <c r="C314" s="216"/>
      <c r="D314" s="216"/>
      <c r="E314" s="216"/>
      <c r="F314" s="217"/>
      <c r="G314" s="115">
        <f>G9+G61+G71+G81+G129+G204+G213+G274+G280+G308</f>
        <v>49240.026610000001</v>
      </c>
      <c r="H314" s="115">
        <f>H9+H61+H71+H81+H129+H204+H213+H274+H280+H308</f>
        <v>18032.795849999999</v>
      </c>
      <c r="I314" s="218">
        <f>I9+I61+I71+I81+I129+I204+I213+I274+I280+I308</f>
        <v>19000.350840000003</v>
      </c>
    </row>
    <row r="315" spans="1:9">
      <c r="G315" s="219">
        <f>G314-'Приложение 3'!F313</f>
        <v>0</v>
      </c>
      <c r="H315" s="219">
        <f>H314-'Приложение 3'!G313</f>
        <v>0</v>
      </c>
      <c r="I315" s="219">
        <f>I314-'Приложение 3'!H313</f>
        <v>0</v>
      </c>
    </row>
  </sheetData>
  <autoFilter ref="A7:J314"/>
  <mergeCells count="10">
    <mergeCell ref="F1:I1"/>
    <mergeCell ref="G2:I2"/>
    <mergeCell ref="A4:I4"/>
    <mergeCell ref="A6:A7"/>
    <mergeCell ref="B6:B7"/>
    <mergeCell ref="C6:C7"/>
    <mergeCell ref="D6:D7"/>
    <mergeCell ref="E6:E7"/>
    <mergeCell ref="F6:F7"/>
    <mergeCell ref="G6:I6"/>
  </mergeCells>
  <pageMargins left="0.78740157480314954" right="0.39370078740157477" top="0.59055118110236249" bottom="0.59055118110236249" header="0.51181102362204722" footer="0.51181102362204722"/>
  <pageSetup paperSize="9" scale="6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6"/>
  <sheetViews>
    <sheetView zoomScale="90" workbookViewId="0">
      <selection activeCell="G2" sqref="G2:I2"/>
    </sheetView>
  </sheetViews>
  <sheetFormatPr defaultColWidth="9.140625" defaultRowHeight="12.75"/>
  <cols>
    <col min="1" max="1" width="56.42578125" style="34" customWidth="1"/>
    <col min="2" max="2" width="6.7109375" style="34" customWidth="1"/>
    <col min="3" max="4" width="5" style="34" customWidth="1"/>
    <col min="5" max="5" width="14.28515625" style="34" customWidth="1"/>
    <col min="6" max="6" width="6.42578125" style="34" customWidth="1"/>
    <col min="7" max="7" width="10.42578125" style="34" customWidth="1"/>
    <col min="8" max="8" width="10.28515625" style="34" customWidth="1"/>
    <col min="9" max="9" width="11.42578125" style="34" customWidth="1"/>
    <col min="10" max="246" width="9.140625" style="34" customWidth="1"/>
    <col min="247" max="16384" width="9.140625" style="34"/>
  </cols>
  <sheetData>
    <row r="1" spans="1:10" ht="15.75" customHeight="1">
      <c r="A1" s="35"/>
      <c r="B1" s="35"/>
      <c r="C1" s="35"/>
      <c r="D1" s="35"/>
      <c r="E1" s="35"/>
      <c r="F1" s="290" t="s">
        <v>384</v>
      </c>
      <c r="G1" s="290"/>
      <c r="H1" s="290"/>
      <c r="I1" s="290"/>
    </row>
    <row r="2" spans="1:10" ht="58.15" customHeight="1">
      <c r="A2" s="35"/>
      <c r="B2" s="35"/>
      <c r="C2" s="35"/>
      <c r="D2" s="35"/>
      <c r="E2" s="37"/>
      <c r="F2" s="204"/>
      <c r="G2" s="280" t="s">
        <v>157</v>
      </c>
      <c r="H2" s="300"/>
      <c r="I2" s="300"/>
    </row>
    <row r="3" spans="1:10" ht="29.25" customHeight="1">
      <c r="A3" s="35"/>
      <c r="B3" s="35"/>
      <c r="C3" s="35"/>
      <c r="D3" s="35"/>
      <c r="E3" s="35"/>
      <c r="F3" s="35"/>
      <c r="G3" s="35"/>
      <c r="H3" s="35"/>
      <c r="I3" s="35"/>
    </row>
    <row r="4" spans="1:10" ht="42" customHeight="1">
      <c r="A4" s="304" t="s">
        <v>385</v>
      </c>
      <c r="B4" s="304"/>
      <c r="C4" s="304"/>
      <c r="D4" s="304"/>
      <c r="E4" s="304"/>
      <c r="F4" s="304"/>
      <c r="G4" s="304"/>
      <c r="H4" s="304"/>
      <c r="I4" s="304"/>
    </row>
    <row r="5" spans="1:10" ht="17.25" customHeight="1">
      <c r="I5" s="36" t="s">
        <v>165</v>
      </c>
    </row>
    <row r="6" spans="1:10" ht="22.5" customHeight="1">
      <c r="A6" s="283" t="s">
        <v>166</v>
      </c>
      <c r="B6" s="283" t="s">
        <v>382</v>
      </c>
      <c r="C6" s="283" t="s">
        <v>167</v>
      </c>
      <c r="D6" s="283" t="s">
        <v>168</v>
      </c>
      <c r="E6" s="283" t="s">
        <v>169</v>
      </c>
      <c r="F6" s="283" t="s">
        <v>170</v>
      </c>
      <c r="G6" s="305" t="s">
        <v>378</v>
      </c>
      <c r="H6" s="306"/>
      <c r="I6" s="306"/>
      <c r="J6" s="205"/>
    </row>
    <row r="7" spans="1:10" ht="27.75" customHeight="1">
      <c r="A7" s="301"/>
      <c r="B7" s="301"/>
      <c r="C7" s="301"/>
      <c r="D7" s="301"/>
      <c r="E7" s="301"/>
      <c r="F7" s="301"/>
      <c r="G7" s="206" t="s">
        <v>172</v>
      </c>
      <c r="H7" s="206" t="s">
        <v>173</v>
      </c>
      <c r="I7" s="206" t="s">
        <v>174</v>
      </c>
      <c r="J7" s="205"/>
    </row>
    <row r="8" spans="1:10" ht="22.5" customHeight="1">
      <c r="A8" s="41" t="s">
        <v>350</v>
      </c>
      <c r="B8" s="220" t="str">
        <f>'Приложение 5'!B8</f>
        <v>222</v>
      </c>
      <c r="C8" s="42">
        <v>10</v>
      </c>
      <c r="D8" s="49"/>
      <c r="E8" s="50"/>
      <c r="F8" s="51"/>
      <c r="G8" s="45">
        <f t="shared" ref="G8:I12" si="0">G9</f>
        <v>294</v>
      </c>
      <c r="H8" s="45">
        <f t="shared" si="0"/>
        <v>294</v>
      </c>
      <c r="I8" s="218">
        <f t="shared" si="0"/>
        <v>294</v>
      </c>
      <c r="J8" s="160"/>
    </row>
    <row r="9" spans="1:10" ht="23.25" customHeight="1">
      <c r="A9" s="41" t="s">
        <v>351</v>
      </c>
      <c r="B9" s="220" t="str">
        <f>'Приложение 5'!B9</f>
        <v>222</v>
      </c>
      <c r="C9" s="42">
        <v>10</v>
      </c>
      <c r="D9" s="42">
        <v>1</v>
      </c>
      <c r="E9" s="43" t="s">
        <v>176</v>
      </c>
      <c r="F9" s="44" t="s">
        <v>176</v>
      </c>
      <c r="G9" s="45">
        <f t="shared" si="0"/>
        <v>294</v>
      </c>
      <c r="H9" s="45">
        <f t="shared" si="0"/>
        <v>294</v>
      </c>
      <c r="I9" s="218">
        <f t="shared" si="0"/>
        <v>294</v>
      </c>
      <c r="J9" s="160"/>
    </row>
    <row r="10" spans="1:10" ht="24" customHeight="1">
      <c r="A10" s="221" t="s">
        <v>352</v>
      </c>
      <c r="B10" s="222" t="str">
        <f>'Приложение 5'!B10</f>
        <v>222</v>
      </c>
      <c r="C10" s="49">
        <v>10</v>
      </c>
      <c r="D10" s="49">
        <v>1</v>
      </c>
      <c r="E10" s="50" t="s">
        <v>179</v>
      </c>
      <c r="F10" s="51" t="s">
        <v>176</v>
      </c>
      <c r="G10" s="52">
        <f t="shared" si="0"/>
        <v>294</v>
      </c>
      <c r="H10" s="52">
        <f t="shared" si="0"/>
        <v>294</v>
      </c>
      <c r="I10" s="184">
        <f t="shared" si="0"/>
        <v>294</v>
      </c>
      <c r="J10" s="160"/>
    </row>
    <row r="11" spans="1:10" ht="47.25">
      <c r="A11" s="88" t="s">
        <v>353</v>
      </c>
      <c r="B11" s="222" t="str">
        <f>'Приложение 5'!B11</f>
        <v>222</v>
      </c>
      <c r="C11" s="49">
        <v>10</v>
      </c>
      <c r="D11" s="49">
        <v>1</v>
      </c>
      <c r="E11" s="50" t="s">
        <v>354</v>
      </c>
      <c r="F11" s="51" t="s">
        <v>176</v>
      </c>
      <c r="G11" s="52">
        <f t="shared" si="0"/>
        <v>294</v>
      </c>
      <c r="H11" s="52">
        <f t="shared" si="0"/>
        <v>294</v>
      </c>
      <c r="I11" s="184">
        <f t="shared" si="0"/>
        <v>294</v>
      </c>
      <c r="J11" s="160"/>
    </row>
    <row r="12" spans="1:10" ht="28.5" customHeight="1">
      <c r="A12" s="88" t="s">
        <v>355</v>
      </c>
      <c r="B12" s="222" t="str">
        <f>'Приложение 5'!B12</f>
        <v>222</v>
      </c>
      <c r="C12" s="49">
        <v>10</v>
      </c>
      <c r="D12" s="49">
        <v>1</v>
      </c>
      <c r="E12" s="50" t="s">
        <v>354</v>
      </c>
      <c r="F12" s="51">
        <v>300</v>
      </c>
      <c r="G12" s="52">
        <f t="shared" si="0"/>
        <v>294</v>
      </c>
      <c r="H12" s="52">
        <f t="shared" si="0"/>
        <v>294</v>
      </c>
      <c r="I12" s="184">
        <f t="shared" si="0"/>
        <v>294</v>
      </c>
      <c r="J12" s="160"/>
    </row>
    <row r="13" spans="1:10" ht="31.5" customHeight="1">
      <c r="A13" s="77" t="s">
        <v>356</v>
      </c>
      <c r="B13" s="222" t="str">
        <f>'Приложение 5'!B13</f>
        <v>222</v>
      </c>
      <c r="C13" s="49">
        <v>10</v>
      </c>
      <c r="D13" s="49">
        <v>1</v>
      </c>
      <c r="E13" s="50" t="s">
        <v>354</v>
      </c>
      <c r="F13" s="51">
        <v>310</v>
      </c>
      <c r="G13" s="54">
        <f>'Приложение 3'!F278</f>
        <v>294</v>
      </c>
      <c r="H13" s="54">
        <f>'Приложение 3'!G278</f>
        <v>294</v>
      </c>
      <c r="I13" s="54">
        <f>'Приложение 3'!H278</f>
        <v>294</v>
      </c>
      <c r="J13" s="160"/>
    </row>
    <row r="14" spans="1:10" ht="18.75">
      <c r="A14" s="287" t="s">
        <v>375</v>
      </c>
      <c r="B14" s="288"/>
      <c r="C14" s="288"/>
      <c r="D14" s="288"/>
      <c r="E14" s="288"/>
      <c r="F14" s="289"/>
      <c r="G14" s="115">
        <f>G8</f>
        <v>294</v>
      </c>
      <c r="H14" s="115">
        <f>H8</f>
        <v>294</v>
      </c>
      <c r="I14" s="218">
        <f>I8</f>
        <v>294</v>
      </c>
      <c r="J14" s="160"/>
    </row>
    <row r="15" spans="1:10" ht="21" customHeight="1">
      <c r="A15" s="195"/>
      <c r="B15" s="195"/>
      <c r="C15" s="198"/>
      <c r="D15" s="198"/>
      <c r="E15" s="196"/>
      <c r="F15" s="197"/>
      <c r="G15" s="197"/>
      <c r="H15" s="197"/>
      <c r="I15" s="223"/>
      <c r="J15" s="200"/>
    </row>
    <row r="16" spans="1:10" ht="15" customHeight="1">
      <c r="A16" s="201"/>
      <c r="B16" s="201"/>
      <c r="C16" s="116"/>
      <c r="D16" s="116"/>
      <c r="E16" s="202"/>
      <c r="F16" s="200"/>
      <c r="G16" s="200"/>
      <c r="H16" s="200"/>
      <c r="I16" s="119"/>
      <c r="J16" s="200"/>
    </row>
    <row r="17" spans="1:10" ht="12.75" customHeight="1">
      <c r="A17" s="195"/>
      <c r="B17" s="195"/>
      <c r="C17" s="116"/>
      <c r="D17" s="116"/>
      <c r="E17" s="116"/>
      <c r="F17" s="200"/>
      <c r="G17" s="200"/>
      <c r="H17" s="200"/>
      <c r="I17" s="119"/>
      <c r="J17" s="200"/>
    </row>
    <row r="18" spans="1:10" ht="12.75" customHeight="1">
      <c r="A18" s="195"/>
      <c r="B18" s="195"/>
      <c r="C18" s="119"/>
      <c r="D18" s="119"/>
      <c r="E18" s="116"/>
      <c r="F18" s="200"/>
      <c r="G18" s="200"/>
      <c r="H18" s="200"/>
      <c r="I18" s="119"/>
      <c r="J18" s="200"/>
    </row>
    <row r="19" spans="1:10" ht="12.75" customHeight="1">
      <c r="A19" s="195"/>
      <c r="B19" s="195"/>
      <c r="C19" s="120"/>
      <c r="D19" s="120"/>
      <c r="E19" s="119"/>
      <c r="F19" s="120"/>
      <c r="G19" s="120"/>
      <c r="H19" s="120"/>
      <c r="I19" s="120"/>
      <c r="J19" s="200"/>
    </row>
    <row r="20" spans="1:10" ht="14.25" customHeight="1">
      <c r="A20" s="195"/>
      <c r="B20" s="195"/>
      <c r="C20" s="119"/>
      <c r="D20" s="119"/>
      <c r="E20" s="120"/>
      <c r="F20" s="200"/>
      <c r="G20" s="200"/>
      <c r="H20" s="200"/>
      <c r="I20" s="119"/>
      <c r="J20" s="200"/>
    </row>
    <row r="21" spans="1:10" ht="15.75">
      <c r="A21" s="198"/>
      <c r="B21" s="198"/>
      <c r="E21" s="119"/>
    </row>
    <row r="22" spans="1:10" ht="15.75">
      <c r="A22" s="116"/>
      <c r="B22" s="116"/>
    </row>
    <row r="23" spans="1:10" ht="15.75">
      <c r="A23" s="116"/>
      <c r="B23" s="116"/>
    </row>
    <row r="24" spans="1:10" ht="15">
      <c r="A24" s="119"/>
      <c r="B24" s="119"/>
    </row>
    <row r="25" spans="1:10" ht="15">
      <c r="A25" s="120"/>
      <c r="B25" s="120"/>
    </row>
    <row r="26" spans="1:10" ht="15">
      <c r="A26" s="119"/>
      <c r="B26" s="119"/>
    </row>
  </sheetData>
  <mergeCells count="11">
    <mergeCell ref="A14:F14"/>
    <mergeCell ref="F1:I1"/>
    <mergeCell ref="G2:I2"/>
    <mergeCell ref="A4:I4"/>
    <mergeCell ref="A6:A7"/>
    <mergeCell ref="B6:B7"/>
    <mergeCell ref="C6:C7"/>
    <mergeCell ref="D6:D7"/>
    <mergeCell ref="E6:E7"/>
    <mergeCell ref="F6:F7"/>
    <mergeCell ref="G6:I6"/>
  </mergeCells>
  <pageMargins left="0.78740157480314954" right="0.70866141732283472" top="0.39370078740157477" bottom="0.39370078740157477" header="0.31496062992125984" footer="0.31496062992125984"/>
  <pageSetup paperSize="9" scale="68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0"/>
  <sheetViews>
    <sheetView workbookViewId="0">
      <selection activeCell="C2" sqref="C2:D2"/>
    </sheetView>
  </sheetViews>
  <sheetFormatPr defaultRowHeight="15"/>
  <cols>
    <col min="1" max="1" width="53.85546875" customWidth="1"/>
    <col min="2" max="2" width="19.42578125" customWidth="1"/>
    <col min="3" max="3" width="17.7109375" customWidth="1"/>
    <col min="4" max="4" width="17.5703125" customWidth="1"/>
    <col min="252" max="252" width="42.28515625" customWidth="1"/>
    <col min="253" max="253" width="39" customWidth="1"/>
    <col min="508" max="508" width="42.28515625" customWidth="1"/>
    <col min="509" max="509" width="39" customWidth="1"/>
    <col min="764" max="764" width="42.28515625" customWidth="1"/>
    <col min="765" max="765" width="39" customWidth="1"/>
    <col min="1020" max="1020" width="42.28515625" customWidth="1"/>
    <col min="1021" max="1021" width="39" customWidth="1"/>
    <col min="1276" max="1276" width="42.28515625" customWidth="1"/>
    <col min="1277" max="1277" width="39" customWidth="1"/>
    <col min="1532" max="1532" width="42.28515625" customWidth="1"/>
    <col min="1533" max="1533" width="39" customWidth="1"/>
    <col min="1788" max="1788" width="42.28515625" customWidth="1"/>
    <col min="1789" max="1789" width="39" customWidth="1"/>
    <col min="2044" max="2044" width="42.28515625" customWidth="1"/>
    <col min="2045" max="2045" width="39" customWidth="1"/>
    <col min="2300" max="2300" width="42.28515625" customWidth="1"/>
    <col min="2301" max="2301" width="39" customWidth="1"/>
    <col min="2556" max="2556" width="42.28515625" customWidth="1"/>
    <col min="2557" max="2557" width="39" customWidth="1"/>
    <col min="2812" max="2812" width="42.28515625" customWidth="1"/>
    <col min="2813" max="2813" width="39" customWidth="1"/>
    <col min="3068" max="3068" width="42.28515625" customWidth="1"/>
    <col min="3069" max="3069" width="39" customWidth="1"/>
    <col min="3324" max="3324" width="42.28515625" customWidth="1"/>
    <col min="3325" max="3325" width="39" customWidth="1"/>
    <col min="3580" max="3580" width="42.28515625" customWidth="1"/>
    <col min="3581" max="3581" width="39" customWidth="1"/>
    <col min="3836" max="3836" width="42.28515625" customWidth="1"/>
    <col min="3837" max="3837" width="39" customWidth="1"/>
    <col min="4092" max="4092" width="42.28515625" customWidth="1"/>
    <col min="4093" max="4093" width="39" customWidth="1"/>
    <col min="4348" max="4348" width="42.28515625" customWidth="1"/>
    <col min="4349" max="4349" width="39" customWidth="1"/>
    <col min="4604" max="4604" width="42.28515625" customWidth="1"/>
    <col min="4605" max="4605" width="39" customWidth="1"/>
    <col min="4860" max="4860" width="42.28515625" customWidth="1"/>
    <col min="4861" max="4861" width="39" customWidth="1"/>
    <col min="5116" max="5116" width="42.28515625" customWidth="1"/>
    <col min="5117" max="5117" width="39" customWidth="1"/>
    <col min="5372" max="5372" width="42.28515625" customWidth="1"/>
    <col min="5373" max="5373" width="39" customWidth="1"/>
    <col min="5628" max="5628" width="42.28515625" customWidth="1"/>
    <col min="5629" max="5629" width="39" customWidth="1"/>
    <col min="5884" max="5884" width="42.28515625" customWidth="1"/>
    <col min="5885" max="5885" width="39" customWidth="1"/>
    <col min="6140" max="6140" width="42.28515625" customWidth="1"/>
    <col min="6141" max="6141" width="39" customWidth="1"/>
    <col min="6396" max="6396" width="42.28515625" customWidth="1"/>
    <col min="6397" max="6397" width="39" customWidth="1"/>
    <col min="6652" max="6652" width="42.28515625" customWidth="1"/>
    <col min="6653" max="6653" width="39" customWidth="1"/>
    <col min="6908" max="6908" width="42.28515625" customWidth="1"/>
    <col min="6909" max="6909" width="39" customWidth="1"/>
    <col min="7164" max="7164" width="42.28515625" customWidth="1"/>
    <col min="7165" max="7165" width="39" customWidth="1"/>
    <col min="7420" max="7420" width="42.28515625" customWidth="1"/>
    <col min="7421" max="7421" width="39" customWidth="1"/>
    <col min="7676" max="7676" width="42.28515625" customWidth="1"/>
    <col min="7677" max="7677" width="39" customWidth="1"/>
    <col min="7932" max="7932" width="42.28515625" customWidth="1"/>
    <col min="7933" max="7933" width="39" customWidth="1"/>
    <col min="8188" max="8188" width="42.28515625" customWidth="1"/>
    <col min="8189" max="8189" width="39" customWidth="1"/>
    <col min="8444" max="8444" width="42.28515625" customWidth="1"/>
    <col min="8445" max="8445" width="39" customWidth="1"/>
    <col min="8700" max="8700" width="42.28515625" customWidth="1"/>
    <col min="8701" max="8701" width="39" customWidth="1"/>
    <col min="8956" max="8956" width="42.28515625" customWidth="1"/>
    <col min="8957" max="8957" width="39" customWidth="1"/>
    <col min="9212" max="9212" width="42.28515625" customWidth="1"/>
    <col min="9213" max="9213" width="39" customWidth="1"/>
    <col min="9468" max="9468" width="42.28515625" customWidth="1"/>
    <col min="9469" max="9469" width="39" customWidth="1"/>
    <col min="9724" max="9724" width="42.28515625" customWidth="1"/>
    <col min="9725" max="9725" width="39" customWidth="1"/>
    <col min="9980" max="9980" width="42.28515625" customWidth="1"/>
    <col min="9981" max="9981" width="39" customWidth="1"/>
    <col min="10236" max="10236" width="42.28515625" customWidth="1"/>
    <col min="10237" max="10237" width="39" customWidth="1"/>
    <col min="10492" max="10492" width="42.28515625" customWidth="1"/>
    <col min="10493" max="10493" width="39" customWidth="1"/>
    <col min="10748" max="10748" width="42.28515625" customWidth="1"/>
    <col min="10749" max="10749" width="39" customWidth="1"/>
    <col min="11004" max="11004" width="42.28515625" customWidth="1"/>
    <col min="11005" max="11005" width="39" customWidth="1"/>
    <col min="11260" max="11260" width="42.28515625" customWidth="1"/>
    <col min="11261" max="11261" width="39" customWidth="1"/>
    <col min="11516" max="11516" width="42.28515625" customWidth="1"/>
    <col min="11517" max="11517" width="39" customWidth="1"/>
    <col min="11772" max="11772" width="42.28515625" customWidth="1"/>
    <col min="11773" max="11773" width="39" customWidth="1"/>
    <col min="12028" max="12028" width="42.28515625" customWidth="1"/>
    <col min="12029" max="12029" width="39" customWidth="1"/>
    <col min="12284" max="12284" width="42.28515625" customWidth="1"/>
    <col min="12285" max="12285" width="39" customWidth="1"/>
    <col min="12540" max="12540" width="42.28515625" customWidth="1"/>
    <col min="12541" max="12541" width="39" customWidth="1"/>
    <col min="12796" max="12796" width="42.28515625" customWidth="1"/>
    <col min="12797" max="12797" width="39" customWidth="1"/>
    <col min="13052" max="13052" width="42.28515625" customWidth="1"/>
    <col min="13053" max="13053" width="39" customWidth="1"/>
    <col min="13308" max="13308" width="42.28515625" customWidth="1"/>
    <col min="13309" max="13309" width="39" customWidth="1"/>
    <col min="13564" max="13564" width="42.28515625" customWidth="1"/>
    <col min="13565" max="13565" width="39" customWidth="1"/>
    <col min="13820" max="13820" width="42.28515625" customWidth="1"/>
    <col min="13821" max="13821" width="39" customWidth="1"/>
    <col min="14076" max="14076" width="42.28515625" customWidth="1"/>
    <col min="14077" max="14077" width="39" customWidth="1"/>
    <col min="14332" max="14332" width="42.28515625" customWidth="1"/>
    <col min="14333" max="14333" width="39" customWidth="1"/>
    <col min="14588" max="14588" width="42.28515625" customWidth="1"/>
    <col min="14589" max="14589" width="39" customWidth="1"/>
    <col min="14844" max="14844" width="42.28515625" customWidth="1"/>
    <col min="14845" max="14845" width="39" customWidth="1"/>
    <col min="15100" max="15100" width="42.28515625" customWidth="1"/>
    <col min="15101" max="15101" width="39" customWidth="1"/>
    <col min="15356" max="15356" width="42.28515625" customWidth="1"/>
    <col min="15357" max="15357" width="39" customWidth="1"/>
    <col min="15612" max="15612" width="42.28515625" customWidth="1"/>
    <col min="15613" max="15613" width="39" customWidth="1"/>
    <col min="15868" max="15868" width="42.28515625" customWidth="1"/>
    <col min="15869" max="15869" width="39" customWidth="1"/>
    <col min="16124" max="16124" width="42.28515625" customWidth="1"/>
    <col min="16125" max="16125" width="39" customWidth="1"/>
  </cols>
  <sheetData>
    <row r="1" spans="1:5" ht="15" customHeight="1">
      <c r="C1" s="307" t="s">
        <v>386</v>
      </c>
      <c r="D1" s="307"/>
    </row>
    <row r="2" spans="1:5" ht="58.15" customHeight="1">
      <c r="C2" s="280" t="s">
        <v>157</v>
      </c>
      <c r="D2" s="280"/>
      <c r="E2" s="225"/>
    </row>
    <row r="3" spans="1:5" ht="13.5" customHeight="1">
      <c r="C3" s="224"/>
      <c r="D3" s="224"/>
    </row>
    <row r="4" spans="1:5" ht="49.5" customHeight="1">
      <c r="A4" s="308" t="s">
        <v>387</v>
      </c>
      <c r="B4" s="308"/>
      <c r="C4" s="308"/>
      <c r="D4" s="308"/>
    </row>
    <row r="5" spans="1:5" ht="15.75">
      <c r="A5" s="116"/>
      <c r="B5" s="116"/>
      <c r="C5" s="309" t="s">
        <v>165</v>
      </c>
      <c r="D5" s="309"/>
    </row>
    <row r="6" spans="1:5" ht="20.100000000000001" customHeight="1">
      <c r="A6" s="283" t="s">
        <v>388</v>
      </c>
      <c r="B6" s="305" t="s">
        <v>378</v>
      </c>
      <c r="C6" s="306"/>
      <c r="D6" s="306"/>
    </row>
    <row r="7" spans="1:5" ht="20.100000000000001" customHeight="1">
      <c r="A7" s="301"/>
      <c r="B7" s="206" t="s">
        <v>172</v>
      </c>
      <c r="C7" s="206" t="s">
        <v>173</v>
      </c>
      <c r="D7" s="206" t="s">
        <v>174</v>
      </c>
    </row>
    <row r="8" spans="1:5" ht="20.100000000000001" customHeight="1">
      <c r="A8" s="226" t="s">
        <v>389</v>
      </c>
      <c r="B8" s="227">
        <f>'Приложение 3'!F37</f>
        <v>49.16</v>
      </c>
      <c r="C8" s="227">
        <f>'Приложение 3'!G37</f>
        <v>0</v>
      </c>
      <c r="D8" s="227">
        <f>'Приложение 3'!H37</f>
        <v>0</v>
      </c>
    </row>
    <row r="9" spans="1:5" ht="20.100000000000001" customHeight="1">
      <c r="A9" s="228" t="s">
        <v>390</v>
      </c>
      <c r="B9" s="229">
        <f>B8</f>
        <v>49.16</v>
      </c>
      <c r="C9" s="229">
        <f>C8</f>
        <v>0</v>
      </c>
      <c r="D9" s="229">
        <f>D8</f>
        <v>0</v>
      </c>
    </row>
    <row r="10" spans="1:5" ht="15.75">
      <c r="A10" s="230"/>
      <c r="B10" s="230"/>
      <c r="C10" s="231"/>
      <c r="D10" s="231"/>
    </row>
  </sheetData>
  <mergeCells count="6">
    <mergeCell ref="C1:D1"/>
    <mergeCell ref="C2:D2"/>
    <mergeCell ref="A4:D4"/>
    <mergeCell ref="C5:D5"/>
    <mergeCell ref="A6:A7"/>
    <mergeCell ref="B6:D6"/>
  </mergeCells>
  <pageMargins left="0.78740157480314954" right="0.70866141732283472" top="0.39370078740157477" bottom="0.39370078740157477" header="0.31496062992125984" footer="0.31496062992125984"/>
  <pageSetup paperSize="9" scale="80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9"/>
  <sheetViews>
    <sheetView zoomScale="90" workbookViewId="0">
      <selection activeCell="C14" sqref="C14:E14"/>
    </sheetView>
  </sheetViews>
  <sheetFormatPr defaultRowHeight="12.75"/>
  <cols>
    <col min="1" max="1" width="24.5703125" style="34" customWidth="1"/>
    <col min="2" max="2" width="49.28515625" style="34" customWidth="1"/>
    <col min="3" max="3" width="12.42578125" style="34" customWidth="1"/>
    <col min="4" max="4" width="11.5703125" style="34" customWidth="1"/>
    <col min="5" max="5" width="12.42578125" style="34" customWidth="1"/>
    <col min="6" max="258" width="9.140625" style="34"/>
    <col min="259" max="259" width="21.28515625" style="34" customWidth="1"/>
    <col min="260" max="260" width="49.28515625" style="34" customWidth="1"/>
    <col min="261" max="261" width="10.5703125" style="34" customWidth="1"/>
    <col min="262" max="514" width="9.140625" style="34"/>
    <col min="515" max="515" width="21.28515625" style="34" customWidth="1"/>
    <col min="516" max="516" width="49.28515625" style="34" customWidth="1"/>
    <col min="517" max="517" width="10.5703125" style="34" customWidth="1"/>
    <col min="518" max="770" width="9.140625" style="34"/>
    <col min="771" max="771" width="21.28515625" style="34" customWidth="1"/>
    <col min="772" max="772" width="49.28515625" style="34" customWidth="1"/>
    <col min="773" max="773" width="10.5703125" style="34" customWidth="1"/>
    <col min="774" max="1026" width="9.140625" style="34"/>
    <col min="1027" max="1027" width="21.28515625" style="34" customWidth="1"/>
    <col min="1028" max="1028" width="49.28515625" style="34" customWidth="1"/>
    <col min="1029" max="1029" width="10.5703125" style="34" customWidth="1"/>
    <col min="1030" max="1282" width="9.140625" style="34"/>
    <col min="1283" max="1283" width="21.28515625" style="34" customWidth="1"/>
    <col min="1284" max="1284" width="49.28515625" style="34" customWidth="1"/>
    <col min="1285" max="1285" width="10.5703125" style="34" customWidth="1"/>
    <col min="1286" max="1538" width="9.140625" style="34"/>
    <col min="1539" max="1539" width="21.28515625" style="34" customWidth="1"/>
    <col min="1540" max="1540" width="49.28515625" style="34" customWidth="1"/>
    <col min="1541" max="1541" width="10.5703125" style="34" customWidth="1"/>
    <col min="1542" max="1794" width="9.140625" style="34"/>
    <col min="1795" max="1795" width="21.28515625" style="34" customWidth="1"/>
    <col min="1796" max="1796" width="49.28515625" style="34" customWidth="1"/>
    <col min="1797" max="1797" width="10.5703125" style="34" customWidth="1"/>
    <col min="1798" max="2050" width="9.140625" style="34"/>
    <col min="2051" max="2051" width="21.28515625" style="34" customWidth="1"/>
    <col min="2052" max="2052" width="49.28515625" style="34" customWidth="1"/>
    <col min="2053" max="2053" width="10.5703125" style="34" customWidth="1"/>
    <col min="2054" max="2306" width="9.140625" style="34"/>
    <col min="2307" max="2307" width="21.28515625" style="34" customWidth="1"/>
    <col min="2308" max="2308" width="49.28515625" style="34" customWidth="1"/>
    <col min="2309" max="2309" width="10.5703125" style="34" customWidth="1"/>
    <col min="2310" max="2562" width="9.140625" style="34"/>
    <col min="2563" max="2563" width="21.28515625" style="34" customWidth="1"/>
    <col min="2564" max="2564" width="49.28515625" style="34" customWidth="1"/>
    <col min="2565" max="2565" width="10.5703125" style="34" customWidth="1"/>
    <col min="2566" max="2818" width="9.140625" style="34"/>
    <col min="2819" max="2819" width="21.28515625" style="34" customWidth="1"/>
    <col min="2820" max="2820" width="49.28515625" style="34" customWidth="1"/>
    <col min="2821" max="2821" width="10.5703125" style="34" customWidth="1"/>
    <col min="2822" max="3074" width="9.140625" style="34"/>
    <col min="3075" max="3075" width="21.28515625" style="34" customWidth="1"/>
    <col min="3076" max="3076" width="49.28515625" style="34" customWidth="1"/>
    <col min="3077" max="3077" width="10.5703125" style="34" customWidth="1"/>
    <col min="3078" max="3330" width="9.140625" style="34"/>
    <col min="3331" max="3331" width="21.28515625" style="34" customWidth="1"/>
    <col min="3332" max="3332" width="49.28515625" style="34" customWidth="1"/>
    <col min="3333" max="3333" width="10.5703125" style="34" customWidth="1"/>
    <col min="3334" max="3586" width="9.140625" style="34"/>
    <col min="3587" max="3587" width="21.28515625" style="34" customWidth="1"/>
    <col min="3588" max="3588" width="49.28515625" style="34" customWidth="1"/>
    <col min="3589" max="3589" width="10.5703125" style="34" customWidth="1"/>
    <col min="3590" max="3842" width="9.140625" style="34"/>
    <col min="3843" max="3843" width="21.28515625" style="34" customWidth="1"/>
    <col min="3844" max="3844" width="49.28515625" style="34" customWidth="1"/>
    <col min="3845" max="3845" width="10.5703125" style="34" customWidth="1"/>
    <col min="3846" max="4098" width="9.140625" style="34"/>
    <col min="4099" max="4099" width="21.28515625" style="34" customWidth="1"/>
    <col min="4100" max="4100" width="49.28515625" style="34" customWidth="1"/>
    <col min="4101" max="4101" width="10.5703125" style="34" customWidth="1"/>
    <col min="4102" max="4354" width="9.140625" style="34"/>
    <col min="4355" max="4355" width="21.28515625" style="34" customWidth="1"/>
    <col min="4356" max="4356" width="49.28515625" style="34" customWidth="1"/>
    <col min="4357" max="4357" width="10.5703125" style="34" customWidth="1"/>
    <col min="4358" max="4610" width="9.140625" style="34"/>
    <col min="4611" max="4611" width="21.28515625" style="34" customWidth="1"/>
    <col min="4612" max="4612" width="49.28515625" style="34" customWidth="1"/>
    <col min="4613" max="4613" width="10.5703125" style="34" customWidth="1"/>
    <col min="4614" max="4866" width="9.140625" style="34"/>
    <col min="4867" max="4867" width="21.28515625" style="34" customWidth="1"/>
    <col min="4868" max="4868" width="49.28515625" style="34" customWidth="1"/>
    <col min="4869" max="4869" width="10.5703125" style="34" customWidth="1"/>
    <col min="4870" max="5122" width="9.140625" style="34"/>
    <col min="5123" max="5123" width="21.28515625" style="34" customWidth="1"/>
    <col min="5124" max="5124" width="49.28515625" style="34" customWidth="1"/>
    <col min="5125" max="5125" width="10.5703125" style="34" customWidth="1"/>
    <col min="5126" max="5378" width="9.140625" style="34"/>
    <col min="5379" max="5379" width="21.28515625" style="34" customWidth="1"/>
    <col min="5380" max="5380" width="49.28515625" style="34" customWidth="1"/>
    <col min="5381" max="5381" width="10.5703125" style="34" customWidth="1"/>
    <col min="5382" max="5634" width="9.140625" style="34"/>
    <col min="5635" max="5635" width="21.28515625" style="34" customWidth="1"/>
    <col min="5636" max="5636" width="49.28515625" style="34" customWidth="1"/>
    <col min="5637" max="5637" width="10.5703125" style="34" customWidth="1"/>
    <col min="5638" max="5890" width="9.140625" style="34"/>
    <col min="5891" max="5891" width="21.28515625" style="34" customWidth="1"/>
    <col min="5892" max="5892" width="49.28515625" style="34" customWidth="1"/>
    <col min="5893" max="5893" width="10.5703125" style="34" customWidth="1"/>
    <col min="5894" max="6146" width="9.140625" style="34"/>
    <col min="6147" max="6147" width="21.28515625" style="34" customWidth="1"/>
    <col min="6148" max="6148" width="49.28515625" style="34" customWidth="1"/>
    <col min="6149" max="6149" width="10.5703125" style="34" customWidth="1"/>
    <col min="6150" max="6402" width="9.140625" style="34"/>
    <col min="6403" max="6403" width="21.28515625" style="34" customWidth="1"/>
    <col min="6404" max="6404" width="49.28515625" style="34" customWidth="1"/>
    <col min="6405" max="6405" width="10.5703125" style="34" customWidth="1"/>
    <col min="6406" max="6658" width="9.140625" style="34"/>
    <col min="6659" max="6659" width="21.28515625" style="34" customWidth="1"/>
    <col min="6660" max="6660" width="49.28515625" style="34" customWidth="1"/>
    <col min="6661" max="6661" width="10.5703125" style="34" customWidth="1"/>
    <col min="6662" max="6914" width="9.140625" style="34"/>
    <col min="6915" max="6915" width="21.28515625" style="34" customWidth="1"/>
    <col min="6916" max="6916" width="49.28515625" style="34" customWidth="1"/>
    <col min="6917" max="6917" width="10.5703125" style="34" customWidth="1"/>
    <col min="6918" max="7170" width="9.140625" style="34"/>
    <col min="7171" max="7171" width="21.28515625" style="34" customWidth="1"/>
    <col min="7172" max="7172" width="49.28515625" style="34" customWidth="1"/>
    <col min="7173" max="7173" width="10.5703125" style="34" customWidth="1"/>
    <col min="7174" max="7426" width="9.140625" style="34"/>
    <col min="7427" max="7427" width="21.28515625" style="34" customWidth="1"/>
    <col min="7428" max="7428" width="49.28515625" style="34" customWidth="1"/>
    <col min="7429" max="7429" width="10.5703125" style="34" customWidth="1"/>
    <col min="7430" max="7682" width="9.140625" style="34"/>
    <col min="7683" max="7683" width="21.28515625" style="34" customWidth="1"/>
    <col min="7684" max="7684" width="49.28515625" style="34" customWidth="1"/>
    <col min="7685" max="7685" width="10.5703125" style="34" customWidth="1"/>
    <col min="7686" max="7938" width="9.140625" style="34"/>
    <col min="7939" max="7939" width="21.28515625" style="34" customWidth="1"/>
    <col min="7940" max="7940" width="49.28515625" style="34" customWidth="1"/>
    <col min="7941" max="7941" width="10.5703125" style="34" customWidth="1"/>
    <col min="7942" max="8194" width="9.140625" style="34"/>
    <col min="8195" max="8195" width="21.28515625" style="34" customWidth="1"/>
    <col min="8196" max="8196" width="49.28515625" style="34" customWidth="1"/>
    <col min="8197" max="8197" width="10.5703125" style="34" customWidth="1"/>
    <col min="8198" max="8450" width="9.140625" style="34"/>
    <col min="8451" max="8451" width="21.28515625" style="34" customWidth="1"/>
    <col min="8452" max="8452" width="49.28515625" style="34" customWidth="1"/>
    <col min="8453" max="8453" width="10.5703125" style="34" customWidth="1"/>
    <col min="8454" max="8706" width="9.140625" style="34"/>
    <col min="8707" max="8707" width="21.28515625" style="34" customWidth="1"/>
    <col min="8708" max="8708" width="49.28515625" style="34" customWidth="1"/>
    <col min="8709" max="8709" width="10.5703125" style="34" customWidth="1"/>
    <col min="8710" max="8962" width="9.140625" style="34"/>
    <col min="8963" max="8963" width="21.28515625" style="34" customWidth="1"/>
    <col min="8964" max="8964" width="49.28515625" style="34" customWidth="1"/>
    <col min="8965" max="8965" width="10.5703125" style="34" customWidth="1"/>
    <col min="8966" max="9218" width="9.140625" style="34"/>
    <col min="9219" max="9219" width="21.28515625" style="34" customWidth="1"/>
    <col min="9220" max="9220" width="49.28515625" style="34" customWidth="1"/>
    <col min="9221" max="9221" width="10.5703125" style="34" customWidth="1"/>
    <col min="9222" max="9474" width="9.140625" style="34"/>
    <col min="9475" max="9475" width="21.28515625" style="34" customWidth="1"/>
    <col min="9476" max="9476" width="49.28515625" style="34" customWidth="1"/>
    <col min="9477" max="9477" width="10.5703125" style="34" customWidth="1"/>
    <col min="9478" max="9730" width="9.140625" style="34"/>
    <col min="9731" max="9731" width="21.28515625" style="34" customWidth="1"/>
    <col min="9732" max="9732" width="49.28515625" style="34" customWidth="1"/>
    <col min="9733" max="9733" width="10.5703125" style="34" customWidth="1"/>
    <col min="9734" max="9986" width="9.140625" style="34"/>
    <col min="9987" max="9987" width="21.28515625" style="34" customWidth="1"/>
    <col min="9988" max="9988" width="49.28515625" style="34" customWidth="1"/>
    <col min="9989" max="9989" width="10.5703125" style="34" customWidth="1"/>
    <col min="9990" max="10242" width="9.140625" style="34"/>
    <col min="10243" max="10243" width="21.28515625" style="34" customWidth="1"/>
    <col min="10244" max="10244" width="49.28515625" style="34" customWidth="1"/>
    <col min="10245" max="10245" width="10.5703125" style="34" customWidth="1"/>
    <col min="10246" max="10498" width="9.140625" style="34"/>
    <col min="10499" max="10499" width="21.28515625" style="34" customWidth="1"/>
    <col min="10500" max="10500" width="49.28515625" style="34" customWidth="1"/>
    <col min="10501" max="10501" width="10.5703125" style="34" customWidth="1"/>
    <col min="10502" max="10754" width="9.140625" style="34"/>
    <col min="10755" max="10755" width="21.28515625" style="34" customWidth="1"/>
    <col min="10756" max="10756" width="49.28515625" style="34" customWidth="1"/>
    <col min="10757" max="10757" width="10.5703125" style="34" customWidth="1"/>
    <col min="10758" max="11010" width="9.140625" style="34"/>
    <col min="11011" max="11011" width="21.28515625" style="34" customWidth="1"/>
    <col min="11012" max="11012" width="49.28515625" style="34" customWidth="1"/>
    <col min="11013" max="11013" width="10.5703125" style="34" customWidth="1"/>
    <col min="11014" max="11266" width="9.140625" style="34"/>
    <col min="11267" max="11267" width="21.28515625" style="34" customWidth="1"/>
    <col min="11268" max="11268" width="49.28515625" style="34" customWidth="1"/>
    <col min="11269" max="11269" width="10.5703125" style="34" customWidth="1"/>
    <col min="11270" max="11522" width="9.140625" style="34"/>
    <col min="11523" max="11523" width="21.28515625" style="34" customWidth="1"/>
    <col min="11524" max="11524" width="49.28515625" style="34" customWidth="1"/>
    <col min="11525" max="11525" width="10.5703125" style="34" customWidth="1"/>
    <col min="11526" max="11778" width="9.140625" style="34"/>
    <col min="11779" max="11779" width="21.28515625" style="34" customWidth="1"/>
    <col min="11780" max="11780" width="49.28515625" style="34" customWidth="1"/>
    <col min="11781" max="11781" width="10.5703125" style="34" customWidth="1"/>
    <col min="11782" max="12034" width="9.140625" style="34"/>
    <col min="12035" max="12035" width="21.28515625" style="34" customWidth="1"/>
    <col min="12036" max="12036" width="49.28515625" style="34" customWidth="1"/>
    <col min="12037" max="12037" width="10.5703125" style="34" customWidth="1"/>
    <col min="12038" max="12290" width="9.140625" style="34"/>
    <col min="12291" max="12291" width="21.28515625" style="34" customWidth="1"/>
    <col min="12292" max="12292" width="49.28515625" style="34" customWidth="1"/>
    <col min="12293" max="12293" width="10.5703125" style="34" customWidth="1"/>
    <col min="12294" max="12546" width="9.140625" style="34"/>
    <col min="12547" max="12547" width="21.28515625" style="34" customWidth="1"/>
    <col min="12548" max="12548" width="49.28515625" style="34" customWidth="1"/>
    <col min="12549" max="12549" width="10.5703125" style="34" customWidth="1"/>
    <col min="12550" max="12802" width="9.140625" style="34"/>
    <col min="12803" max="12803" width="21.28515625" style="34" customWidth="1"/>
    <col min="12804" max="12804" width="49.28515625" style="34" customWidth="1"/>
    <col min="12805" max="12805" width="10.5703125" style="34" customWidth="1"/>
    <col min="12806" max="13058" width="9.140625" style="34"/>
    <col min="13059" max="13059" width="21.28515625" style="34" customWidth="1"/>
    <col min="13060" max="13060" width="49.28515625" style="34" customWidth="1"/>
    <col min="13061" max="13061" width="10.5703125" style="34" customWidth="1"/>
    <col min="13062" max="13314" width="9.140625" style="34"/>
    <col min="13315" max="13315" width="21.28515625" style="34" customWidth="1"/>
    <col min="13316" max="13316" width="49.28515625" style="34" customWidth="1"/>
    <col min="13317" max="13317" width="10.5703125" style="34" customWidth="1"/>
    <col min="13318" max="13570" width="9.140625" style="34"/>
    <col min="13571" max="13571" width="21.28515625" style="34" customWidth="1"/>
    <col min="13572" max="13572" width="49.28515625" style="34" customWidth="1"/>
    <col min="13573" max="13573" width="10.5703125" style="34" customWidth="1"/>
    <col min="13574" max="13826" width="9.140625" style="34"/>
    <col min="13827" max="13827" width="21.28515625" style="34" customWidth="1"/>
    <col min="13828" max="13828" width="49.28515625" style="34" customWidth="1"/>
    <col min="13829" max="13829" width="10.5703125" style="34" customWidth="1"/>
    <col min="13830" max="14082" width="9.140625" style="34"/>
    <col min="14083" max="14083" width="21.28515625" style="34" customWidth="1"/>
    <col min="14084" max="14084" width="49.28515625" style="34" customWidth="1"/>
    <col min="14085" max="14085" width="10.5703125" style="34" customWidth="1"/>
    <col min="14086" max="14338" width="9.140625" style="34"/>
    <col min="14339" max="14339" width="21.28515625" style="34" customWidth="1"/>
    <col min="14340" max="14340" width="49.28515625" style="34" customWidth="1"/>
    <col min="14341" max="14341" width="10.5703125" style="34" customWidth="1"/>
    <col min="14342" max="14594" width="9.140625" style="34"/>
    <col min="14595" max="14595" width="21.28515625" style="34" customWidth="1"/>
    <col min="14596" max="14596" width="49.28515625" style="34" customWidth="1"/>
    <col min="14597" max="14597" width="10.5703125" style="34" customWidth="1"/>
    <col min="14598" max="14850" width="9.140625" style="34"/>
    <col min="14851" max="14851" width="21.28515625" style="34" customWidth="1"/>
    <col min="14852" max="14852" width="49.28515625" style="34" customWidth="1"/>
    <col min="14853" max="14853" width="10.5703125" style="34" customWidth="1"/>
    <col min="14854" max="15106" width="9.140625" style="34"/>
    <col min="15107" max="15107" width="21.28515625" style="34" customWidth="1"/>
    <col min="15108" max="15108" width="49.28515625" style="34" customWidth="1"/>
    <col min="15109" max="15109" width="10.5703125" style="34" customWidth="1"/>
    <col min="15110" max="15362" width="9.140625" style="34"/>
    <col min="15363" max="15363" width="21.28515625" style="34" customWidth="1"/>
    <col min="15364" max="15364" width="49.28515625" style="34" customWidth="1"/>
    <col min="15365" max="15365" width="10.5703125" style="34" customWidth="1"/>
    <col min="15366" max="15618" width="9.140625" style="34"/>
    <col min="15619" max="15619" width="21.28515625" style="34" customWidth="1"/>
    <col min="15620" max="15620" width="49.28515625" style="34" customWidth="1"/>
    <col min="15621" max="15621" width="10.5703125" style="34" customWidth="1"/>
    <col min="15622" max="15874" width="9.140625" style="34"/>
    <col min="15875" max="15875" width="21.28515625" style="34" customWidth="1"/>
    <col min="15876" max="15876" width="49.28515625" style="34" customWidth="1"/>
    <col min="15877" max="15877" width="10.5703125" style="34" customWidth="1"/>
    <col min="15878" max="16130" width="9.140625" style="34"/>
    <col min="16131" max="16131" width="21.28515625" style="34" customWidth="1"/>
    <col min="16132" max="16132" width="49.28515625" style="34" customWidth="1"/>
    <col min="16133" max="16133" width="10.5703125" style="34" customWidth="1"/>
    <col min="16134" max="16384" width="9.140625" style="34"/>
  </cols>
  <sheetData>
    <row r="1" spans="1:10" ht="15" customHeight="1">
      <c r="B1" s="224"/>
      <c r="C1" s="312" t="s">
        <v>391</v>
      </c>
      <c r="D1" s="292"/>
      <c r="E1" s="292"/>
    </row>
    <row r="2" spans="1:10" ht="55.15" customHeight="1">
      <c r="B2" s="232"/>
      <c r="C2" s="280" t="s">
        <v>157</v>
      </c>
      <c r="D2" s="300"/>
      <c r="E2" s="300"/>
    </row>
    <row r="3" spans="1:10" ht="14.25" customHeight="1">
      <c r="A3" s="233"/>
      <c r="B3" s="291"/>
      <c r="C3" s="291"/>
      <c r="D3" s="291"/>
      <c r="E3" s="291"/>
    </row>
    <row r="4" spans="1:10" ht="32.25" customHeight="1">
      <c r="A4" s="313" t="s">
        <v>392</v>
      </c>
      <c r="B4" s="313"/>
      <c r="C4" s="313"/>
      <c r="D4" s="313"/>
      <c r="E4" s="313"/>
    </row>
    <row r="5" spans="1:10" ht="16.5" customHeight="1">
      <c r="A5" s="234"/>
      <c r="B5" s="234"/>
      <c r="C5" s="234"/>
      <c r="D5" s="234"/>
      <c r="E5" s="234"/>
    </row>
    <row r="6" spans="1:10" ht="15">
      <c r="A6" s="235"/>
      <c r="B6" s="235"/>
      <c r="C6" s="235"/>
      <c r="D6" s="235"/>
      <c r="E6" s="36" t="s">
        <v>393</v>
      </c>
    </row>
    <row r="7" spans="1:10" ht="38.25" customHeight="1">
      <c r="A7" s="314" t="s">
        <v>394</v>
      </c>
      <c r="B7" s="315" t="s">
        <v>395</v>
      </c>
      <c r="C7" s="317" t="s">
        <v>378</v>
      </c>
      <c r="D7" s="302"/>
      <c r="E7" s="303"/>
      <c r="J7" s="224"/>
    </row>
    <row r="8" spans="1:10" ht="40.5" customHeight="1">
      <c r="A8" s="301"/>
      <c r="B8" s="316"/>
      <c r="C8" s="206" t="s">
        <v>172</v>
      </c>
      <c r="D8" s="206" t="s">
        <v>173</v>
      </c>
      <c r="E8" s="206" t="s">
        <v>174</v>
      </c>
      <c r="J8" s="224"/>
    </row>
    <row r="9" spans="1:10" ht="30" customHeight="1">
      <c r="A9" s="236" t="s">
        <v>396</v>
      </c>
      <c r="B9" s="237" t="s">
        <v>397</v>
      </c>
      <c r="C9" s="238">
        <f>C19</f>
        <v>0</v>
      </c>
      <c r="D9" s="238">
        <f>D19</f>
        <v>0</v>
      </c>
      <c r="E9" s="239">
        <f>E19</f>
        <v>0</v>
      </c>
      <c r="J9" s="224"/>
    </row>
    <row r="10" spans="1:10" ht="30" customHeight="1">
      <c r="A10" s="236" t="s">
        <v>398</v>
      </c>
      <c r="B10" s="237" t="s">
        <v>399</v>
      </c>
      <c r="C10" s="238">
        <f>C11+C15</f>
        <v>0</v>
      </c>
      <c r="D10" s="238">
        <f>D11+D15</f>
        <v>0</v>
      </c>
      <c r="E10" s="239">
        <f>E11+E15</f>
        <v>0</v>
      </c>
    </row>
    <row r="11" spans="1:10" ht="30" customHeight="1">
      <c r="A11" s="236" t="s">
        <v>400</v>
      </c>
      <c r="B11" s="237" t="s">
        <v>401</v>
      </c>
      <c r="C11" s="238">
        <f t="shared" ref="C11:E13" si="0">C12</f>
        <v>-49240.026609999994</v>
      </c>
      <c r="D11" s="238">
        <f t="shared" si="0"/>
        <v>-18032.795849999999</v>
      </c>
      <c r="E11" s="239">
        <f t="shared" si="0"/>
        <v>-19000.350839999999</v>
      </c>
    </row>
    <row r="12" spans="1:10" ht="30" customHeight="1">
      <c r="A12" s="236" t="s">
        <v>402</v>
      </c>
      <c r="B12" s="237" t="s">
        <v>403</v>
      </c>
      <c r="C12" s="238">
        <f t="shared" si="0"/>
        <v>-49240.026609999994</v>
      </c>
      <c r="D12" s="238">
        <f t="shared" si="0"/>
        <v>-18032.795849999999</v>
      </c>
      <c r="E12" s="239">
        <f t="shared" si="0"/>
        <v>-19000.350839999999</v>
      </c>
    </row>
    <row r="13" spans="1:10" ht="30" customHeight="1">
      <c r="A13" s="236" t="s">
        <v>404</v>
      </c>
      <c r="B13" s="237" t="s">
        <v>405</v>
      </c>
      <c r="C13" s="238">
        <f t="shared" si="0"/>
        <v>-49240.026609999994</v>
      </c>
      <c r="D13" s="238">
        <f t="shared" si="0"/>
        <v>-18032.795849999999</v>
      </c>
      <c r="E13" s="239">
        <f t="shared" si="0"/>
        <v>-19000.350839999999</v>
      </c>
    </row>
    <row r="14" spans="1:10" ht="30" customHeight="1">
      <c r="A14" s="236" t="s">
        <v>406</v>
      </c>
      <c r="B14" s="237" t="s">
        <v>407</v>
      </c>
      <c r="C14" s="240">
        <f>-'Приложение 1'!K65</f>
        <v>-49240.026609999994</v>
      </c>
      <c r="D14" s="240">
        <f>-'Приложение 1'!L65</f>
        <v>-18032.795849999999</v>
      </c>
      <c r="E14" s="240">
        <f>-'Приложение 1'!M65</f>
        <v>-19000.350839999999</v>
      </c>
    </row>
    <row r="15" spans="1:10" ht="30" customHeight="1">
      <c r="A15" s="236" t="s">
        <v>408</v>
      </c>
      <c r="B15" s="237" t="s">
        <v>409</v>
      </c>
      <c r="C15" s="238">
        <f t="shared" ref="C15:E17" si="1">C16</f>
        <v>49240.026610000001</v>
      </c>
      <c r="D15" s="238">
        <f t="shared" si="1"/>
        <v>18032.795849999999</v>
      </c>
      <c r="E15" s="239">
        <f t="shared" si="1"/>
        <v>19000.350840000003</v>
      </c>
    </row>
    <row r="16" spans="1:10" ht="30" customHeight="1">
      <c r="A16" s="236" t="s">
        <v>410</v>
      </c>
      <c r="B16" s="237" t="s">
        <v>411</v>
      </c>
      <c r="C16" s="238">
        <f t="shared" si="1"/>
        <v>49240.026610000001</v>
      </c>
      <c r="D16" s="238">
        <f t="shared" si="1"/>
        <v>18032.795849999999</v>
      </c>
      <c r="E16" s="239">
        <f t="shared" si="1"/>
        <v>19000.350840000003</v>
      </c>
    </row>
    <row r="17" spans="1:5" ht="30" customHeight="1">
      <c r="A17" s="236" t="s">
        <v>412</v>
      </c>
      <c r="B17" s="237" t="s">
        <v>413</v>
      </c>
      <c r="C17" s="238">
        <f t="shared" si="1"/>
        <v>49240.026610000001</v>
      </c>
      <c r="D17" s="238">
        <f t="shared" si="1"/>
        <v>18032.795849999999</v>
      </c>
      <c r="E17" s="239">
        <f t="shared" si="1"/>
        <v>19000.350840000003</v>
      </c>
    </row>
    <row r="18" spans="1:5" ht="30" customHeight="1">
      <c r="A18" s="236" t="s">
        <v>414</v>
      </c>
      <c r="B18" s="237" t="s">
        <v>415</v>
      </c>
      <c r="C18" s="240">
        <f>'Приложение 3'!F313</f>
        <v>49240.026610000001</v>
      </c>
      <c r="D18" s="240">
        <f>'Приложение 3'!G313</f>
        <v>18032.795849999999</v>
      </c>
      <c r="E18" s="240">
        <f>'Приложение 3'!H313</f>
        <v>19000.350840000003</v>
      </c>
    </row>
    <row r="19" spans="1:5" ht="30" customHeight="1">
      <c r="A19" s="310" t="s">
        <v>416</v>
      </c>
      <c r="B19" s="311"/>
      <c r="C19" s="241">
        <f>C10</f>
        <v>0</v>
      </c>
      <c r="D19" s="241">
        <f>D10</f>
        <v>0</v>
      </c>
      <c r="E19" s="242">
        <f>E10</f>
        <v>0</v>
      </c>
    </row>
  </sheetData>
  <mergeCells count="8">
    <mergeCell ref="A19:B19"/>
    <mergeCell ref="C1:E1"/>
    <mergeCell ref="C2:E2"/>
    <mergeCell ref="B3:E3"/>
    <mergeCell ref="A4:E4"/>
    <mergeCell ref="A7:A8"/>
    <mergeCell ref="B7:B8"/>
    <mergeCell ref="C7:E7"/>
  </mergeCells>
  <pageMargins left="0.78740157480314954" right="0.78740157480314954" top="0.39370078740157477" bottom="0.39370078740157477" header="0.51181102362204722" footer="0.51181102362204722"/>
  <pageSetup paperSize="9" scale="77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3"/>
  <sheetViews>
    <sheetView workbookViewId="0">
      <selection activeCell="I2" sqref="I2:K2"/>
    </sheetView>
  </sheetViews>
  <sheetFormatPr defaultRowHeight="12.75"/>
  <cols>
    <col min="1" max="1" width="3.140625" style="34" customWidth="1"/>
    <col min="2" max="2" width="38.7109375" style="34" customWidth="1"/>
    <col min="3" max="3" width="12.140625" style="34" customWidth="1"/>
    <col min="4" max="4" width="13.5703125" style="34" customWidth="1"/>
    <col min="5" max="5" width="14" style="34" customWidth="1"/>
    <col min="6" max="6" width="11.5703125" style="34" customWidth="1"/>
    <col min="7" max="7" width="11.7109375" style="34" customWidth="1"/>
    <col min="8" max="8" width="13.7109375" style="34" customWidth="1"/>
    <col min="9" max="9" width="11.85546875" style="34" customWidth="1"/>
    <col min="10" max="10" width="11" style="34" customWidth="1"/>
    <col min="11" max="11" width="14.7109375" style="34" customWidth="1"/>
    <col min="12" max="263" width="9.140625" style="34"/>
    <col min="264" max="264" width="3.140625" style="34" customWidth="1"/>
    <col min="265" max="265" width="38.7109375" style="34" customWidth="1"/>
    <col min="266" max="266" width="18.28515625" style="34" customWidth="1"/>
    <col min="267" max="267" width="20" style="34" customWidth="1"/>
    <col min="268" max="519" width="9.140625" style="34"/>
    <col min="520" max="520" width="3.140625" style="34" customWidth="1"/>
    <col min="521" max="521" width="38.7109375" style="34" customWidth="1"/>
    <col min="522" max="522" width="18.28515625" style="34" customWidth="1"/>
    <col min="523" max="523" width="20" style="34" customWidth="1"/>
    <col min="524" max="775" width="9.140625" style="34"/>
    <col min="776" max="776" width="3.140625" style="34" customWidth="1"/>
    <col min="777" max="777" width="38.7109375" style="34" customWidth="1"/>
    <col min="778" max="778" width="18.28515625" style="34" customWidth="1"/>
    <col min="779" max="779" width="20" style="34" customWidth="1"/>
    <col min="780" max="1031" width="9.140625" style="34"/>
    <col min="1032" max="1032" width="3.140625" style="34" customWidth="1"/>
    <col min="1033" max="1033" width="38.7109375" style="34" customWidth="1"/>
    <col min="1034" max="1034" width="18.28515625" style="34" customWidth="1"/>
    <col min="1035" max="1035" width="20" style="34" customWidth="1"/>
    <col min="1036" max="1287" width="9.140625" style="34"/>
    <col min="1288" max="1288" width="3.140625" style="34" customWidth="1"/>
    <col min="1289" max="1289" width="38.7109375" style="34" customWidth="1"/>
    <col min="1290" max="1290" width="18.28515625" style="34" customWidth="1"/>
    <col min="1291" max="1291" width="20" style="34" customWidth="1"/>
    <col min="1292" max="1543" width="9.140625" style="34"/>
    <col min="1544" max="1544" width="3.140625" style="34" customWidth="1"/>
    <col min="1545" max="1545" width="38.7109375" style="34" customWidth="1"/>
    <col min="1546" max="1546" width="18.28515625" style="34" customWidth="1"/>
    <col min="1547" max="1547" width="20" style="34" customWidth="1"/>
    <col min="1548" max="1799" width="9.140625" style="34"/>
    <col min="1800" max="1800" width="3.140625" style="34" customWidth="1"/>
    <col min="1801" max="1801" width="38.7109375" style="34" customWidth="1"/>
    <col min="1802" max="1802" width="18.28515625" style="34" customWidth="1"/>
    <col min="1803" max="1803" width="20" style="34" customWidth="1"/>
    <col min="1804" max="2055" width="9.140625" style="34"/>
    <col min="2056" max="2056" width="3.140625" style="34" customWidth="1"/>
    <col min="2057" max="2057" width="38.7109375" style="34" customWidth="1"/>
    <col min="2058" max="2058" width="18.28515625" style="34" customWidth="1"/>
    <col min="2059" max="2059" width="20" style="34" customWidth="1"/>
    <col min="2060" max="2311" width="9.140625" style="34"/>
    <col min="2312" max="2312" width="3.140625" style="34" customWidth="1"/>
    <col min="2313" max="2313" width="38.7109375" style="34" customWidth="1"/>
    <col min="2314" max="2314" width="18.28515625" style="34" customWidth="1"/>
    <col min="2315" max="2315" width="20" style="34" customWidth="1"/>
    <col min="2316" max="2567" width="9.140625" style="34"/>
    <col min="2568" max="2568" width="3.140625" style="34" customWidth="1"/>
    <col min="2569" max="2569" width="38.7109375" style="34" customWidth="1"/>
    <col min="2570" max="2570" width="18.28515625" style="34" customWidth="1"/>
    <col min="2571" max="2571" width="20" style="34" customWidth="1"/>
    <col min="2572" max="2823" width="9.140625" style="34"/>
    <col min="2824" max="2824" width="3.140625" style="34" customWidth="1"/>
    <col min="2825" max="2825" width="38.7109375" style="34" customWidth="1"/>
    <col min="2826" max="2826" width="18.28515625" style="34" customWidth="1"/>
    <col min="2827" max="2827" width="20" style="34" customWidth="1"/>
    <col min="2828" max="3079" width="9.140625" style="34"/>
    <col min="3080" max="3080" width="3.140625" style="34" customWidth="1"/>
    <col min="3081" max="3081" width="38.7109375" style="34" customWidth="1"/>
    <col min="3082" max="3082" width="18.28515625" style="34" customWidth="1"/>
    <col min="3083" max="3083" width="20" style="34" customWidth="1"/>
    <col min="3084" max="3335" width="9.140625" style="34"/>
    <col min="3336" max="3336" width="3.140625" style="34" customWidth="1"/>
    <col min="3337" max="3337" width="38.7109375" style="34" customWidth="1"/>
    <col min="3338" max="3338" width="18.28515625" style="34" customWidth="1"/>
    <col min="3339" max="3339" width="20" style="34" customWidth="1"/>
    <col min="3340" max="3591" width="9.140625" style="34"/>
    <col min="3592" max="3592" width="3.140625" style="34" customWidth="1"/>
    <col min="3593" max="3593" width="38.7109375" style="34" customWidth="1"/>
    <col min="3594" max="3594" width="18.28515625" style="34" customWidth="1"/>
    <col min="3595" max="3595" width="20" style="34" customWidth="1"/>
    <col min="3596" max="3847" width="9.140625" style="34"/>
    <col min="3848" max="3848" width="3.140625" style="34" customWidth="1"/>
    <col min="3849" max="3849" width="38.7109375" style="34" customWidth="1"/>
    <col min="3850" max="3850" width="18.28515625" style="34" customWidth="1"/>
    <col min="3851" max="3851" width="20" style="34" customWidth="1"/>
    <col min="3852" max="4103" width="9.140625" style="34"/>
    <col min="4104" max="4104" width="3.140625" style="34" customWidth="1"/>
    <col min="4105" max="4105" width="38.7109375" style="34" customWidth="1"/>
    <col min="4106" max="4106" width="18.28515625" style="34" customWidth="1"/>
    <col min="4107" max="4107" width="20" style="34" customWidth="1"/>
    <col min="4108" max="4359" width="9.140625" style="34"/>
    <col min="4360" max="4360" width="3.140625" style="34" customWidth="1"/>
    <col min="4361" max="4361" width="38.7109375" style="34" customWidth="1"/>
    <col min="4362" max="4362" width="18.28515625" style="34" customWidth="1"/>
    <col min="4363" max="4363" width="20" style="34" customWidth="1"/>
    <col min="4364" max="4615" width="9.140625" style="34"/>
    <col min="4616" max="4616" width="3.140625" style="34" customWidth="1"/>
    <col min="4617" max="4617" width="38.7109375" style="34" customWidth="1"/>
    <col min="4618" max="4618" width="18.28515625" style="34" customWidth="1"/>
    <col min="4619" max="4619" width="20" style="34" customWidth="1"/>
    <col min="4620" max="4871" width="9.140625" style="34"/>
    <col min="4872" max="4872" width="3.140625" style="34" customWidth="1"/>
    <col min="4873" max="4873" width="38.7109375" style="34" customWidth="1"/>
    <col min="4874" max="4874" width="18.28515625" style="34" customWidth="1"/>
    <col min="4875" max="4875" width="20" style="34" customWidth="1"/>
    <col min="4876" max="5127" width="9.140625" style="34"/>
    <col min="5128" max="5128" width="3.140625" style="34" customWidth="1"/>
    <col min="5129" max="5129" width="38.7109375" style="34" customWidth="1"/>
    <col min="5130" max="5130" width="18.28515625" style="34" customWidth="1"/>
    <col min="5131" max="5131" width="20" style="34" customWidth="1"/>
    <col min="5132" max="5383" width="9.140625" style="34"/>
    <col min="5384" max="5384" width="3.140625" style="34" customWidth="1"/>
    <col min="5385" max="5385" width="38.7109375" style="34" customWidth="1"/>
    <col min="5386" max="5386" width="18.28515625" style="34" customWidth="1"/>
    <col min="5387" max="5387" width="20" style="34" customWidth="1"/>
    <col min="5388" max="5639" width="9.140625" style="34"/>
    <col min="5640" max="5640" width="3.140625" style="34" customWidth="1"/>
    <col min="5641" max="5641" width="38.7109375" style="34" customWidth="1"/>
    <col min="5642" max="5642" width="18.28515625" style="34" customWidth="1"/>
    <col min="5643" max="5643" width="20" style="34" customWidth="1"/>
    <col min="5644" max="5895" width="9.140625" style="34"/>
    <col min="5896" max="5896" width="3.140625" style="34" customWidth="1"/>
    <col min="5897" max="5897" width="38.7109375" style="34" customWidth="1"/>
    <col min="5898" max="5898" width="18.28515625" style="34" customWidth="1"/>
    <col min="5899" max="5899" width="20" style="34" customWidth="1"/>
    <col min="5900" max="6151" width="9.140625" style="34"/>
    <col min="6152" max="6152" width="3.140625" style="34" customWidth="1"/>
    <col min="6153" max="6153" width="38.7109375" style="34" customWidth="1"/>
    <col min="6154" max="6154" width="18.28515625" style="34" customWidth="1"/>
    <col min="6155" max="6155" width="20" style="34" customWidth="1"/>
    <col min="6156" max="6407" width="9.140625" style="34"/>
    <col min="6408" max="6408" width="3.140625" style="34" customWidth="1"/>
    <col min="6409" max="6409" width="38.7109375" style="34" customWidth="1"/>
    <col min="6410" max="6410" width="18.28515625" style="34" customWidth="1"/>
    <col min="6411" max="6411" width="20" style="34" customWidth="1"/>
    <col min="6412" max="6663" width="9.140625" style="34"/>
    <col min="6664" max="6664" width="3.140625" style="34" customWidth="1"/>
    <col min="6665" max="6665" width="38.7109375" style="34" customWidth="1"/>
    <col min="6666" max="6666" width="18.28515625" style="34" customWidth="1"/>
    <col min="6667" max="6667" width="20" style="34" customWidth="1"/>
    <col min="6668" max="6919" width="9.140625" style="34"/>
    <col min="6920" max="6920" width="3.140625" style="34" customWidth="1"/>
    <col min="6921" max="6921" width="38.7109375" style="34" customWidth="1"/>
    <col min="6922" max="6922" width="18.28515625" style="34" customWidth="1"/>
    <col min="6923" max="6923" width="20" style="34" customWidth="1"/>
    <col min="6924" max="7175" width="9.140625" style="34"/>
    <col min="7176" max="7176" width="3.140625" style="34" customWidth="1"/>
    <col min="7177" max="7177" width="38.7109375" style="34" customWidth="1"/>
    <col min="7178" max="7178" width="18.28515625" style="34" customWidth="1"/>
    <col min="7179" max="7179" width="20" style="34" customWidth="1"/>
    <col min="7180" max="7431" width="9.140625" style="34"/>
    <col min="7432" max="7432" width="3.140625" style="34" customWidth="1"/>
    <col min="7433" max="7433" width="38.7109375" style="34" customWidth="1"/>
    <col min="7434" max="7434" width="18.28515625" style="34" customWidth="1"/>
    <col min="7435" max="7435" width="20" style="34" customWidth="1"/>
    <col min="7436" max="7687" width="9.140625" style="34"/>
    <col min="7688" max="7688" width="3.140625" style="34" customWidth="1"/>
    <col min="7689" max="7689" width="38.7109375" style="34" customWidth="1"/>
    <col min="7690" max="7690" width="18.28515625" style="34" customWidth="1"/>
    <col min="7691" max="7691" width="20" style="34" customWidth="1"/>
    <col min="7692" max="7943" width="9.140625" style="34"/>
    <col min="7944" max="7944" width="3.140625" style="34" customWidth="1"/>
    <col min="7945" max="7945" width="38.7109375" style="34" customWidth="1"/>
    <col min="7946" max="7946" width="18.28515625" style="34" customWidth="1"/>
    <col min="7947" max="7947" width="20" style="34" customWidth="1"/>
    <col min="7948" max="8199" width="9.140625" style="34"/>
    <col min="8200" max="8200" width="3.140625" style="34" customWidth="1"/>
    <col min="8201" max="8201" width="38.7109375" style="34" customWidth="1"/>
    <col min="8202" max="8202" width="18.28515625" style="34" customWidth="1"/>
    <col min="8203" max="8203" width="20" style="34" customWidth="1"/>
    <col min="8204" max="8455" width="9.140625" style="34"/>
    <col min="8456" max="8456" width="3.140625" style="34" customWidth="1"/>
    <col min="8457" max="8457" width="38.7109375" style="34" customWidth="1"/>
    <col min="8458" max="8458" width="18.28515625" style="34" customWidth="1"/>
    <col min="8459" max="8459" width="20" style="34" customWidth="1"/>
    <col min="8460" max="8711" width="9.140625" style="34"/>
    <col min="8712" max="8712" width="3.140625" style="34" customWidth="1"/>
    <col min="8713" max="8713" width="38.7109375" style="34" customWidth="1"/>
    <col min="8714" max="8714" width="18.28515625" style="34" customWidth="1"/>
    <col min="8715" max="8715" width="20" style="34" customWidth="1"/>
    <col min="8716" max="8967" width="9.140625" style="34"/>
    <col min="8968" max="8968" width="3.140625" style="34" customWidth="1"/>
    <col min="8969" max="8969" width="38.7109375" style="34" customWidth="1"/>
    <col min="8970" max="8970" width="18.28515625" style="34" customWidth="1"/>
    <col min="8971" max="8971" width="20" style="34" customWidth="1"/>
    <col min="8972" max="9223" width="9.140625" style="34"/>
    <col min="9224" max="9224" width="3.140625" style="34" customWidth="1"/>
    <col min="9225" max="9225" width="38.7109375" style="34" customWidth="1"/>
    <col min="9226" max="9226" width="18.28515625" style="34" customWidth="1"/>
    <col min="9227" max="9227" width="20" style="34" customWidth="1"/>
    <col min="9228" max="9479" width="9.140625" style="34"/>
    <col min="9480" max="9480" width="3.140625" style="34" customWidth="1"/>
    <col min="9481" max="9481" width="38.7109375" style="34" customWidth="1"/>
    <col min="9482" max="9482" width="18.28515625" style="34" customWidth="1"/>
    <col min="9483" max="9483" width="20" style="34" customWidth="1"/>
    <col min="9484" max="9735" width="9.140625" style="34"/>
    <col min="9736" max="9736" width="3.140625" style="34" customWidth="1"/>
    <col min="9737" max="9737" width="38.7109375" style="34" customWidth="1"/>
    <col min="9738" max="9738" width="18.28515625" style="34" customWidth="1"/>
    <col min="9739" max="9739" width="20" style="34" customWidth="1"/>
    <col min="9740" max="9991" width="9.140625" style="34"/>
    <col min="9992" max="9992" width="3.140625" style="34" customWidth="1"/>
    <col min="9993" max="9993" width="38.7109375" style="34" customWidth="1"/>
    <col min="9994" max="9994" width="18.28515625" style="34" customWidth="1"/>
    <col min="9995" max="9995" width="20" style="34" customWidth="1"/>
    <col min="9996" max="10247" width="9.140625" style="34"/>
    <col min="10248" max="10248" width="3.140625" style="34" customWidth="1"/>
    <col min="10249" max="10249" width="38.7109375" style="34" customWidth="1"/>
    <col min="10250" max="10250" width="18.28515625" style="34" customWidth="1"/>
    <col min="10251" max="10251" width="20" style="34" customWidth="1"/>
    <col min="10252" max="10503" width="9.140625" style="34"/>
    <col min="10504" max="10504" width="3.140625" style="34" customWidth="1"/>
    <col min="10505" max="10505" width="38.7109375" style="34" customWidth="1"/>
    <col min="10506" max="10506" width="18.28515625" style="34" customWidth="1"/>
    <col min="10507" max="10507" width="20" style="34" customWidth="1"/>
    <col min="10508" max="10759" width="9.140625" style="34"/>
    <col min="10760" max="10760" width="3.140625" style="34" customWidth="1"/>
    <col min="10761" max="10761" width="38.7109375" style="34" customWidth="1"/>
    <col min="10762" max="10762" width="18.28515625" style="34" customWidth="1"/>
    <col min="10763" max="10763" width="20" style="34" customWidth="1"/>
    <col min="10764" max="11015" width="9.140625" style="34"/>
    <col min="11016" max="11016" width="3.140625" style="34" customWidth="1"/>
    <col min="11017" max="11017" width="38.7109375" style="34" customWidth="1"/>
    <col min="11018" max="11018" width="18.28515625" style="34" customWidth="1"/>
    <col min="11019" max="11019" width="20" style="34" customWidth="1"/>
    <col min="11020" max="11271" width="9.140625" style="34"/>
    <col min="11272" max="11272" width="3.140625" style="34" customWidth="1"/>
    <col min="11273" max="11273" width="38.7109375" style="34" customWidth="1"/>
    <col min="11274" max="11274" width="18.28515625" style="34" customWidth="1"/>
    <col min="11275" max="11275" width="20" style="34" customWidth="1"/>
    <col min="11276" max="11527" width="9.140625" style="34"/>
    <col min="11528" max="11528" width="3.140625" style="34" customWidth="1"/>
    <col min="11529" max="11529" width="38.7109375" style="34" customWidth="1"/>
    <col min="11530" max="11530" width="18.28515625" style="34" customWidth="1"/>
    <col min="11531" max="11531" width="20" style="34" customWidth="1"/>
    <col min="11532" max="11783" width="9.140625" style="34"/>
    <col min="11784" max="11784" width="3.140625" style="34" customWidth="1"/>
    <col min="11785" max="11785" width="38.7109375" style="34" customWidth="1"/>
    <col min="11786" max="11786" width="18.28515625" style="34" customWidth="1"/>
    <col min="11787" max="11787" width="20" style="34" customWidth="1"/>
    <col min="11788" max="12039" width="9.140625" style="34"/>
    <col min="12040" max="12040" width="3.140625" style="34" customWidth="1"/>
    <col min="12041" max="12041" width="38.7109375" style="34" customWidth="1"/>
    <col min="12042" max="12042" width="18.28515625" style="34" customWidth="1"/>
    <col min="12043" max="12043" width="20" style="34" customWidth="1"/>
    <col min="12044" max="12295" width="9.140625" style="34"/>
    <col min="12296" max="12296" width="3.140625" style="34" customWidth="1"/>
    <col min="12297" max="12297" width="38.7109375" style="34" customWidth="1"/>
    <col min="12298" max="12298" width="18.28515625" style="34" customWidth="1"/>
    <col min="12299" max="12299" width="20" style="34" customWidth="1"/>
    <col min="12300" max="12551" width="9.140625" style="34"/>
    <col min="12552" max="12552" width="3.140625" style="34" customWidth="1"/>
    <col min="12553" max="12553" width="38.7109375" style="34" customWidth="1"/>
    <col min="12554" max="12554" width="18.28515625" style="34" customWidth="1"/>
    <col min="12555" max="12555" width="20" style="34" customWidth="1"/>
    <col min="12556" max="12807" width="9.140625" style="34"/>
    <col min="12808" max="12808" width="3.140625" style="34" customWidth="1"/>
    <col min="12809" max="12809" width="38.7109375" style="34" customWidth="1"/>
    <col min="12810" max="12810" width="18.28515625" style="34" customWidth="1"/>
    <col min="12811" max="12811" width="20" style="34" customWidth="1"/>
    <col min="12812" max="13063" width="9.140625" style="34"/>
    <col min="13064" max="13064" width="3.140625" style="34" customWidth="1"/>
    <col min="13065" max="13065" width="38.7109375" style="34" customWidth="1"/>
    <col min="13066" max="13066" width="18.28515625" style="34" customWidth="1"/>
    <col min="13067" max="13067" width="20" style="34" customWidth="1"/>
    <col min="13068" max="13319" width="9.140625" style="34"/>
    <col min="13320" max="13320" width="3.140625" style="34" customWidth="1"/>
    <col min="13321" max="13321" width="38.7109375" style="34" customWidth="1"/>
    <col min="13322" max="13322" width="18.28515625" style="34" customWidth="1"/>
    <col min="13323" max="13323" width="20" style="34" customWidth="1"/>
    <col min="13324" max="13575" width="9.140625" style="34"/>
    <col min="13576" max="13576" width="3.140625" style="34" customWidth="1"/>
    <col min="13577" max="13577" width="38.7109375" style="34" customWidth="1"/>
    <col min="13578" max="13578" width="18.28515625" style="34" customWidth="1"/>
    <col min="13579" max="13579" width="20" style="34" customWidth="1"/>
    <col min="13580" max="13831" width="9.140625" style="34"/>
    <col min="13832" max="13832" width="3.140625" style="34" customWidth="1"/>
    <col min="13833" max="13833" width="38.7109375" style="34" customWidth="1"/>
    <col min="13834" max="13834" width="18.28515625" style="34" customWidth="1"/>
    <col min="13835" max="13835" width="20" style="34" customWidth="1"/>
    <col min="13836" max="14087" width="9.140625" style="34"/>
    <col min="14088" max="14088" width="3.140625" style="34" customWidth="1"/>
    <col min="14089" max="14089" width="38.7109375" style="34" customWidth="1"/>
    <col min="14090" max="14090" width="18.28515625" style="34" customWidth="1"/>
    <col min="14091" max="14091" width="20" style="34" customWidth="1"/>
    <col min="14092" max="14343" width="9.140625" style="34"/>
    <col min="14344" max="14344" width="3.140625" style="34" customWidth="1"/>
    <col min="14345" max="14345" width="38.7109375" style="34" customWidth="1"/>
    <col min="14346" max="14346" width="18.28515625" style="34" customWidth="1"/>
    <col min="14347" max="14347" width="20" style="34" customWidth="1"/>
    <col min="14348" max="14599" width="9.140625" style="34"/>
    <col min="14600" max="14600" width="3.140625" style="34" customWidth="1"/>
    <col min="14601" max="14601" width="38.7109375" style="34" customWidth="1"/>
    <col min="14602" max="14602" width="18.28515625" style="34" customWidth="1"/>
    <col min="14603" max="14603" width="20" style="34" customWidth="1"/>
    <col min="14604" max="14855" width="9.140625" style="34"/>
    <col min="14856" max="14856" width="3.140625" style="34" customWidth="1"/>
    <col min="14857" max="14857" width="38.7109375" style="34" customWidth="1"/>
    <col min="14858" max="14858" width="18.28515625" style="34" customWidth="1"/>
    <col min="14859" max="14859" width="20" style="34" customWidth="1"/>
    <col min="14860" max="15111" width="9.140625" style="34"/>
    <col min="15112" max="15112" width="3.140625" style="34" customWidth="1"/>
    <col min="15113" max="15113" width="38.7109375" style="34" customWidth="1"/>
    <col min="15114" max="15114" width="18.28515625" style="34" customWidth="1"/>
    <col min="15115" max="15115" width="20" style="34" customWidth="1"/>
    <col min="15116" max="15367" width="9.140625" style="34"/>
    <col min="15368" max="15368" width="3.140625" style="34" customWidth="1"/>
    <col min="15369" max="15369" width="38.7109375" style="34" customWidth="1"/>
    <col min="15370" max="15370" width="18.28515625" style="34" customWidth="1"/>
    <col min="15371" max="15371" width="20" style="34" customWidth="1"/>
    <col min="15372" max="15623" width="9.140625" style="34"/>
    <col min="15624" max="15624" width="3.140625" style="34" customWidth="1"/>
    <col min="15625" max="15625" width="38.7109375" style="34" customWidth="1"/>
    <col min="15626" max="15626" width="18.28515625" style="34" customWidth="1"/>
    <col min="15627" max="15627" width="20" style="34" customWidth="1"/>
    <col min="15628" max="15879" width="9.140625" style="34"/>
    <col min="15880" max="15880" width="3.140625" style="34" customWidth="1"/>
    <col min="15881" max="15881" width="38.7109375" style="34" customWidth="1"/>
    <col min="15882" max="15882" width="18.28515625" style="34" customWidth="1"/>
    <col min="15883" max="15883" width="20" style="34" customWidth="1"/>
    <col min="15884" max="16135" width="9.140625" style="34"/>
    <col min="16136" max="16136" width="3.140625" style="34" customWidth="1"/>
    <col min="16137" max="16137" width="38.7109375" style="34" customWidth="1"/>
    <col min="16138" max="16138" width="18.28515625" style="34" customWidth="1"/>
    <col min="16139" max="16139" width="20" style="34" customWidth="1"/>
    <col min="16140" max="16384" width="9.140625" style="34"/>
  </cols>
  <sheetData>
    <row r="1" spans="1:11">
      <c r="K1" s="123" t="s">
        <v>417</v>
      </c>
    </row>
    <row r="2" spans="1:11" ht="56.45" customHeight="1">
      <c r="A2" s="243"/>
      <c r="B2" s="243"/>
      <c r="C2" s="243"/>
      <c r="D2" s="243"/>
      <c r="E2" s="243"/>
      <c r="F2" s="243"/>
      <c r="G2" s="243"/>
      <c r="H2" s="243"/>
      <c r="I2" s="280" t="s">
        <v>157</v>
      </c>
      <c r="J2" s="300"/>
      <c r="K2" s="300"/>
    </row>
    <row r="3" spans="1:11" ht="18" customHeight="1">
      <c r="A3" s="243"/>
      <c r="B3" s="243"/>
      <c r="C3" s="243"/>
      <c r="D3" s="243"/>
      <c r="E3" s="243"/>
      <c r="F3" s="243"/>
      <c r="G3" s="243"/>
      <c r="H3" s="243"/>
      <c r="I3" s="125"/>
      <c r="J3" s="125"/>
      <c r="K3" s="125"/>
    </row>
    <row r="4" spans="1:11" ht="33.75" customHeight="1">
      <c r="A4" s="313" t="s">
        <v>418</v>
      </c>
      <c r="B4" s="313"/>
      <c r="C4" s="313"/>
      <c r="D4" s="313"/>
      <c r="E4" s="313"/>
      <c r="F4" s="313"/>
      <c r="G4" s="313"/>
      <c r="H4" s="313"/>
      <c r="I4" s="313"/>
      <c r="J4" s="313"/>
      <c r="K4" s="313"/>
    </row>
    <row r="5" spans="1:11" ht="15.75" customHeight="1">
      <c r="A5" s="35"/>
      <c r="B5" s="35"/>
      <c r="C5" s="35"/>
      <c r="D5" s="35"/>
      <c r="E5" s="35"/>
      <c r="F5" s="35"/>
      <c r="G5" s="35"/>
      <c r="H5" s="35"/>
      <c r="I5" s="35"/>
      <c r="J5" s="35"/>
      <c r="K5" s="36" t="s">
        <v>165</v>
      </c>
    </row>
    <row r="6" spans="1:11" ht="42" customHeight="1">
      <c r="A6" s="318" t="s">
        <v>419</v>
      </c>
      <c r="B6" s="318"/>
      <c r="C6" s="319" t="s">
        <v>172</v>
      </c>
      <c r="D6" s="320"/>
      <c r="E6" s="321"/>
      <c r="F6" s="319" t="s">
        <v>420</v>
      </c>
      <c r="G6" s="320"/>
      <c r="H6" s="303"/>
      <c r="I6" s="319" t="s">
        <v>174</v>
      </c>
      <c r="J6" s="320"/>
      <c r="K6" s="303"/>
    </row>
    <row r="7" spans="1:11" ht="42" customHeight="1">
      <c r="A7" s="318"/>
      <c r="B7" s="318"/>
      <c r="C7" s="244" t="s">
        <v>421</v>
      </c>
      <c r="D7" s="244" t="s">
        <v>422</v>
      </c>
      <c r="E7" s="244" t="s">
        <v>423</v>
      </c>
      <c r="F7" s="244" t="s">
        <v>421</v>
      </c>
      <c r="G7" s="244" t="s">
        <v>422</v>
      </c>
      <c r="H7" s="244" t="s">
        <v>423</v>
      </c>
      <c r="I7" s="244" t="s">
        <v>421</v>
      </c>
      <c r="J7" s="244" t="s">
        <v>422</v>
      </c>
      <c r="K7" s="244" t="s">
        <v>423</v>
      </c>
    </row>
    <row r="8" spans="1:11" ht="21.75" customHeight="1">
      <c r="A8" s="318"/>
      <c r="B8" s="318"/>
      <c r="C8" s="245">
        <f>C9+C10</f>
        <v>0</v>
      </c>
      <c r="D8" s="245" t="s">
        <v>424</v>
      </c>
      <c r="E8" s="245">
        <f t="shared" ref="E8:F8" si="0">E9+E10</f>
        <v>0</v>
      </c>
      <c r="F8" s="245">
        <f t="shared" si="0"/>
        <v>0</v>
      </c>
      <c r="G8" s="245" t="s">
        <v>424</v>
      </c>
      <c r="H8" s="245">
        <f t="shared" ref="H8:I8" si="1">H9+H10</f>
        <v>0</v>
      </c>
      <c r="I8" s="245">
        <f t="shared" si="1"/>
        <v>0</v>
      </c>
      <c r="J8" s="245" t="s">
        <v>424</v>
      </c>
      <c r="K8" s="246">
        <f>K9+K10</f>
        <v>0</v>
      </c>
    </row>
    <row r="9" spans="1:11" ht="30" customHeight="1">
      <c r="A9" s="244">
        <v>1</v>
      </c>
      <c r="B9" s="247" t="s">
        <v>425</v>
      </c>
      <c r="C9" s="248">
        <v>0</v>
      </c>
      <c r="D9" s="248" t="s">
        <v>424</v>
      </c>
      <c r="E9" s="248">
        <v>0</v>
      </c>
      <c r="F9" s="248">
        <v>0</v>
      </c>
      <c r="G9" s="248" t="s">
        <v>424</v>
      </c>
      <c r="H9" s="248">
        <v>0</v>
      </c>
      <c r="I9" s="248">
        <v>0</v>
      </c>
      <c r="J9" s="248"/>
      <c r="K9" s="248">
        <v>0</v>
      </c>
    </row>
    <row r="10" spans="1:11" ht="31.5" customHeight="1">
      <c r="A10" s="244">
        <v>2</v>
      </c>
      <c r="B10" s="247" t="s">
        <v>426</v>
      </c>
      <c r="C10" s="248">
        <v>0</v>
      </c>
      <c r="D10" s="248" t="s">
        <v>424</v>
      </c>
      <c r="E10" s="248">
        <v>0</v>
      </c>
      <c r="F10" s="248">
        <v>0</v>
      </c>
      <c r="G10" s="248" t="s">
        <v>424</v>
      </c>
      <c r="H10" s="248">
        <v>0</v>
      </c>
      <c r="I10" s="248">
        <v>0</v>
      </c>
      <c r="J10" s="248"/>
      <c r="K10" s="248">
        <v>0</v>
      </c>
    </row>
    <row r="11" spans="1:11">
      <c r="A11" s="35"/>
      <c r="B11" s="35"/>
      <c r="C11" s="35"/>
      <c r="D11" s="35"/>
      <c r="E11" s="35"/>
      <c r="F11" s="35"/>
      <c r="G11" s="35"/>
      <c r="H11" s="35"/>
      <c r="I11" s="249"/>
      <c r="J11" s="249"/>
      <c r="K11" s="35"/>
    </row>
    <row r="12" spans="1:11">
      <c r="A12" s="35"/>
      <c r="B12" s="35"/>
      <c r="C12" s="35"/>
      <c r="D12" s="35"/>
      <c r="E12" s="35"/>
      <c r="F12" s="35"/>
      <c r="G12" s="35"/>
      <c r="H12" s="35"/>
      <c r="I12" s="249"/>
      <c r="J12" s="249"/>
      <c r="K12" s="35"/>
    </row>
    <row r="13" spans="1:11" ht="15.75">
      <c r="A13" s="250"/>
      <c r="B13" s="250"/>
      <c r="C13" s="250"/>
      <c r="D13" s="250"/>
      <c r="E13" s="250"/>
      <c r="F13" s="250"/>
      <c r="G13" s="250"/>
      <c r="H13" s="250"/>
      <c r="I13" s="250"/>
      <c r="J13" s="250"/>
      <c r="K13" s="250"/>
    </row>
  </sheetData>
  <mergeCells count="6">
    <mergeCell ref="I2:K2"/>
    <mergeCell ref="A4:K4"/>
    <mergeCell ref="A6:B8"/>
    <mergeCell ref="C6:E6"/>
    <mergeCell ref="F6:H6"/>
    <mergeCell ref="I6:K6"/>
  </mergeCells>
  <pageMargins left="0.74803149606299213" right="0.74803149606299213" top="0.98425196850393704" bottom="0.98425196850393704" header="0.51181102362204722" footer="0.51181102362204722"/>
  <pageSetup paperSize="9" scale="83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8</vt:i4>
      </vt:variant>
    </vt:vector>
  </HeadingPairs>
  <TitlesOfParts>
    <vt:vector size="18" baseType="lpstr">
      <vt:lpstr>Приложение 1</vt:lpstr>
      <vt:lpstr>Приложение 2</vt:lpstr>
      <vt:lpstr>Приложение 3</vt:lpstr>
      <vt:lpstr>Приложение 4</vt:lpstr>
      <vt:lpstr>Приложение 5</vt:lpstr>
      <vt:lpstr>Приложение 6</vt:lpstr>
      <vt:lpstr>Приложение 7</vt:lpstr>
      <vt:lpstr>Приложение 8</vt:lpstr>
      <vt:lpstr>Приложение 9</vt:lpstr>
      <vt:lpstr>Приложение 10</vt:lpstr>
      <vt:lpstr>'Приложение 1'!Print_Titles</vt:lpstr>
      <vt:lpstr>'Приложение 3'!Print_Titles</vt:lpstr>
      <vt:lpstr>'Приложение 4'!Print_Titles</vt:lpstr>
      <vt:lpstr>'Приложение 5'!Print_Titles</vt:lpstr>
      <vt:lpstr>'Приложение 1'!Область_печати</vt:lpstr>
      <vt:lpstr>'Приложение 3'!Область_печати</vt:lpstr>
      <vt:lpstr>'Приложение 4'!Область_печати</vt:lpstr>
      <vt:lpstr>'Приложение 5'!Область_печати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shabanova_ov</dc:creator>
  <cp:lastModifiedBy>buh</cp:lastModifiedBy>
  <cp:revision>4</cp:revision>
  <cp:lastPrinted>2025-11-11T02:16:20Z</cp:lastPrinted>
  <dcterms:created xsi:type="dcterms:W3CDTF">2015-10-23T06:56:22Z</dcterms:created>
  <dcterms:modified xsi:type="dcterms:W3CDTF">2025-11-18T01:35:03Z</dcterms:modified>
</cp:coreProperties>
</file>